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375" windowHeight="10005" activeTab="2"/>
  </bookViews>
  <sheets>
    <sheet name="彩票销售情况表" sheetId="1" r:id="rId1"/>
    <sheet name="各类型彩票销售情况表" sheetId="2" r:id="rId2"/>
    <sheet name="各地区彩票销售情况表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D6" i="2" l="1"/>
  <c r="M39" i="3"/>
  <c r="L39" i="3"/>
  <c r="J39" i="3"/>
  <c r="K39" i="3" s="1"/>
  <c r="I39" i="3"/>
  <c r="G39" i="3"/>
  <c r="E39" i="3"/>
  <c r="C39" i="3"/>
  <c r="M38" i="3"/>
  <c r="L38" i="3"/>
  <c r="J38" i="3"/>
  <c r="K38" i="3" s="1"/>
  <c r="I38" i="3"/>
  <c r="G38" i="3"/>
  <c r="E38" i="3"/>
  <c r="C38" i="3"/>
  <c r="M37" i="3"/>
  <c r="L37" i="3"/>
  <c r="J37" i="3"/>
  <c r="K37" i="3" s="1"/>
  <c r="I37" i="3"/>
  <c r="G37" i="3"/>
  <c r="E37" i="3"/>
  <c r="C37" i="3"/>
  <c r="M36" i="3"/>
  <c r="L36" i="3"/>
  <c r="J36" i="3"/>
  <c r="K36" i="3" s="1"/>
  <c r="I36" i="3"/>
  <c r="G36" i="3"/>
  <c r="E36" i="3"/>
  <c r="C36" i="3"/>
  <c r="M35" i="3"/>
  <c r="L35" i="3"/>
  <c r="J35" i="3"/>
  <c r="K35" i="3" s="1"/>
  <c r="I35" i="3"/>
  <c r="G35" i="3"/>
  <c r="E35" i="3"/>
  <c r="C35" i="3"/>
  <c r="M34" i="3"/>
  <c r="L34" i="3"/>
  <c r="J34" i="3"/>
  <c r="K34" i="3" s="1"/>
  <c r="I34" i="3"/>
  <c r="G34" i="3"/>
  <c r="E34" i="3"/>
  <c r="C34" i="3"/>
  <c r="M33" i="3"/>
  <c r="L33" i="3"/>
  <c r="J33" i="3"/>
  <c r="K33" i="3" s="1"/>
  <c r="I33" i="3"/>
  <c r="G33" i="3"/>
  <c r="E33" i="3"/>
  <c r="C33" i="3"/>
  <c r="M32" i="3"/>
  <c r="L32" i="3"/>
  <c r="J32" i="3"/>
  <c r="K32" i="3" s="1"/>
  <c r="I32" i="3"/>
  <c r="G32" i="3"/>
  <c r="E32" i="3"/>
  <c r="C32" i="3"/>
  <c r="M31" i="3"/>
  <c r="L31" i="3"/>
  <c r="J31" i="3"/>
  <c r="K31" i="3" s="1"/>
  <c r="I31" i="3"/>
  <c r="G31" i="3"/>
  <c r="E31" i="3"/>
  <c r="C31" i="3"/>
  <c r="M30" i="3"/>
  <c r="L30" i="3"/>
  <c r="J30" i="3"/>
  <c r="K30" i="3" s="1"/>
  <c r="I30" i="3"/>
  <c r="G30" i="3"/>
  <c r="E30" i="3"/>
  <c r="C30" i="3"/>
  <c r="M29" i="3"/>
  <c r="L29" i="3"/>
  <c r="J29" i="3"/>
  <c r="K29" i="3" s="1"/>
  <c r="I29" i="3"/>
  <c r="G29" i="3"/>
  <c r="E29" i="3"/>
  <c r="C29" i="3"/>
  <c r="M28" i="3"/>
  <c r="L28" i="3"/>
  <c r="J28" i="3"/>
  <c r="K28" i="3" s="1"/>
  <c r="I28" i="3"/>
  <c r="G28" i="3"/>
  <c r="E28" i="3"/>
  <c r="C28" i="3"/>
  <c r="M27" i="3"/>
  <c r="L27" i="3"/>
  <c r="J27" i="3"/>
  <c r="K27" i="3" s="1"/>
  <c r="I27" i="3"/>
  <c r="G27" i="3"/>
  <c r="E27" i="3"/>
  <c r="C27" i="3"/>
  <c r="M26" i="3"/>
  <c r="L26" i="3"/>
  <c r="J26" i="3"/>
  <c r="K26" i="3" s="1"/>
  <c r="I26" i="3"/>
  <c r="G26" i="3"/>
  <c r="E26" i="3"/>
  <c r="C26" i="3"/>
  <c r="M25" i="3"/>
  <c r="L25" i="3"/>
  <c r="J25" i="3"/>
  <c r="K25" i="3" s="1"/>
  <c r="I25" i="3"/>
  <c r="G25" i="3"/>
  <c r="E25" i="3"/>
  <c r="C25" i="3"/>
  <c r="M24" i="3"/>
  <c r="L24" i="3"/>
  <c r="J24" i="3"/>
  <c r="K24" i="3" s="1"/>
  <c r="I24" i="3"/>
  <c r="G24" i="3"/>
  <c r="E24" i="3"/>
  <c r="C24" i="3"/>
  <c r="M23" i="3"/>
  <c r="L23" i="3"/>
  <c r="J23" i="3"/>
  <c r="K23" i="3" s="1"/>
  <c r="I23" i="3"/>
  <c r="G23" i="3"/>
  <c r="E23" i="3"/>
  <c r="C23" i="3"/>
  <c r="M22" i="3"/>
  <c r="L22" i="3"/>
  <c r="J22" i="3"/>
  <c r="K22" i="3" s="1"/>
  <c r="I22" i="3"/>
  <c r="G22" i="3"/>
  <c r="E22" i="3"/>
  <c r="C22" i="3"/>
  <c r="M21" i="3"/>
  <c r="L21" i="3"/>
  <c r="J21" i="3"/>
  <c r="K21" i="3" s="1"/>
  <c r="I21" i="3"/>
  <c r="G21" i="3"/>
  <c r="E21" i="3"/>
  <c r="C21" i="3"/>
  <c r="M20" i="3"/>
  <c r="L20" i="3"/>
  <c r="J20" i="3"/>
  <c r="K20" i="3" s="1"/>
  <c r="I20" i="3"/>
  <c r="G20" i="3"/>
  <c r="E20" i="3"/>
  <c r="C20" i="3"/>
  <c r="M19" i="3"/>
  <c r="L19" i="3"/>
  <c r="J19" i="3"/>
  <c r="K19" i="3" s="1"/>
  <c r="I19" i="3"/>
  <c r="G19" i="3"/>
  <c r="E19" i="3"/>
  <c r="C19" i="3"/>
  <c r="M18" i="3"/>
  <c r="L18" i="3"/>
  <c r="J18" i="3"/>
  <c r="K18" i="3" s="1"/>
  <c r="I18" i="3"/>
  <c r="G18" i="3"/>
  <c r="E18" i="3"/>
  <c r="C18" i="3"/>
  <c r="M17" i="3"/>
  <c r="L17" i="3"/>
  <c r="J17" i="3"/>
  <c r="K17" i="3" s="1"/>
  <c r="I17" i="3"/>
  <c r="G17" i="3"/>
  <c r="E17" i="3"/>
  <c r="C17" i="3"/>
  <c r="M16" i="3"/>
  <c r="L16" i="3"/>
  <c r="J16" i="3"/>
  <c r="K16" i="3" s="1"/>
  <c r="I16" i="3"/>
  <c r="G16" i="3"/>
  <c r="E16" i="3"/>
  <c r="C16" i="3"/>
  <c r="M15" i="3"/>
  <c r="L15" i="3"/>
  <c r="J15" i="3"/>
  <c r="K15" i="3" s="1"/>
  <c r="I15" i="3"/>
  <c r="G15" i="3"/>
  <c r="E15" i="3"/>
  <c r="C15" i="3"/>
  <c r="M14" i="3"/>
  <c r="L14" i="3"/>
  <c r="J14" i="3"/>
  <c r="K14" i="3" s="1"/>
  <c r="I14" i="3"/>
  <c r="G14" i="3"/>
  <c r="E14" i="3"/>
  <c r="C14" i="3"/>
  <c r="M13" i="3"/>
  <c r="L13" i="3"/>
  <c r="J13" i="3"/>
  <c r="K13" i="3" s="1"/>
  <c r="I13" i="3"/>
  <c r="G13" i="3"/>
  <c r="E13" i="3"/>
  <c r="C13" i="3"/>
  <c r="M12" i="3"/>
  <c r="L12" i="3"/>
  <c r="J12" i="3"/>
  <c r="K12" i="3" s="1"/>
  <c r="I12" i="3"/>
  <c r="G12" i="3"/>
  <c r="E12" i="3"/>
  <c r="C12" i="3"/>
  <c r="M11" i="3"/>
  <c r="L11" i="3"/>
  <c r="J11" i="3"/>
  <c r="K11" i="3" s="1"/>
  <c r="I11" i="3"/>
  <c r="G11" i="3"/>
  <c r="E11" i="3"/>
  <c r="C11" i="3"/>
  <c r="M10" i="3"/>
  <c r="L10" i="3"/>
  <c r="J10" i="3"/>
  <c r="K10" i="3" s="1"/>
  <c r="I10" i="3"/>
  <c r="G10" i="3"/>
  <c r="E10" i="3"/>
  <c r="C10" i="3"/>
  <c r="L9" i="3"/>
  <c r="M9" i="3" s="1"/>
  <c r="J9" i="3"/>
  <c r="K9" i="3" s="1"/>
  <c r="I9" i="3"/>
  <c r="G9" i="3"/>
  <c r="E9" i="3"/>
  <c r="C9" i="3"/>
  <c r="M8" i="3"/>
  <c r="L8" i="3"/>
  <c r="J8" i="3"/>
  <c r="K8" i="3" s="1"/>
  <c r="I8" i="3"/>
  <c r="G8" i="3"/>
  <c r="E8" i="3"/>
  <c r="C8" i="3"/>
  <c r="F21" i="2"/>
  <c r="H21" i="2" s="1"/>
  <c r="B21" i="2"/>
  <c r="E21" i="2" s="1"/>
  <c r="H20" i="2"/>
  <c r="F20" i="2"/>
  <c r="B20" i="2"/>
  <c r="E20" i="2" s="1"/>
  <c r="F19" i="2"/>
  <c r="H19" i="2" s="1"/>
  <c r="E19" i="2"/>
  <c r="D19" i="2"/>
  <c r="B19" i="2"/>
  <c r="F18" i="2"/>
  <c r="H18" i="2" s="1"/>
  <c r="E18" i="2"/>
  <c r="B18" i="2"/>
  <c r="D18" i="2" s="1"/>
  <c r="F17" i="2"/>
  <c r="H17" i="2" s="1"/>
  <c r="B17" i="2"/>
  <c r="E17" i="2" s="1"/>
  <c r="B16" i="2"/>
  <c r="E16" i="2" s="1"/>
  <c r="H15" i="2"/>
  <c r="E15" i="2"/>
  <c r="D15" i="2"/>
  <c r="H14" i="2"/>
  <c r="E14" i="2"/>
  <c r="D14" i="2"/>
  <c r="H13" i="2"/>
  <c r="E13" i="2"/>
  <c r="D13" i="2"/>
  <c r="H12" i="2"/>
  <c r="E12" i="2"/>
  <c r="D12" i="2"/>
  <c r="F11" i="2"/>
  <c r="H11" i="2" s="1"/>
  <c r="E11" i="2"/>
  <c r="D11" i="2"/>
  <c r="B11" i="2"/>
  <c r="H10" i="2"/>
  <c r="E10" i="2"/>
  <c r="D10" i="2"/>
  <c r="H9" i="2"/>
  <c r="E9" i="2"/>
  <c r="D9" i="2"/>
  <c r="H8" i="2"/>
  <c r="E8" i="2"/>
  <c r="D8" i="2"/>
  <c r="H7" i="2"/>
  <c r="E7" i="2"/>
  <c r="D7" i="2"/>
  <c r="F6" i="2"/>
  <c r="F16" i="2" s="1"/>
  <c r="H16" i="2" s="1"/>
  <c r="E6" i="2"/>
  <c r="B6" i="2"/>
  <c r="K18" i="1"/>
  <c r="J18" i="1"/>
  <c r="I18" i="1"/>
  <c r="H18" i="1"/>
  <c r="E18" i="1"/>
  <c r="D18" i="1"/>
  <c r="C18" i="1"/>
  <c r="B18" i="1"/>
  <c r="L17" i="1"/>
  <c r="F17" i="1"/>
  <c r="L16" i="1"/>
  <c r="F16" i="1"/>
  <c r="L15" i="1"/>
  <c r="F15" i="1"/>
  <c r="N15" i="1" s="1"/>
  <c r="L14" i="1"/>
  <c r="F14" i="1"/>
  <c r="N14" i="1" s="1"/>
  <c r="L13" i="1"/>
  <c r="F13" i="1"/>
  <c r="N13" i="1" s="1"/>
  <c r="L12" i="1"/>
  <c r="F12" i="1"/>
  <c r="N12" i="1" s="1"/>
  <c r="L11" i="1"/>
  <c r="F11" i="1"/>
  <c r="N11" i="1" s="1"/>
  <c r="L10" i="1"/>
  <c r="F10" i="1"/>
  <c r="N10" i="1" s="1"/>
  <c r="L9" i="1"/>
  <c r="F9" i="1"/>
  <c r="N9" i="1" s="1"/>
  <c r="L8" i="1"/>
  <c r="F8" i="1"/>
  <c r="N8" i="1" s="1"/>
  <c r="L7" i="1"/>
  <c r="F7" i="1"/>
  <c r="N7" i="1" s="1"/>
  <c r="L6" i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F6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D16" i="2" l="1"/>
  <c r="D20" i="2"/>
  <c r="H6" i="2"/>
  <c r="D17" i="2"/>
  <c r="D21" i="2"/>
  <c r="M16" i="1"/>
  <c r="G17" i="1"/>
  <c r="G16" i="1"/>
  <c r="N16" i="1"/>
  <c r="L18" i="1"/>
  <c r="N17" i="1"/>
  <c r="N6" i="1"/>
  <c r="F18" i="1"/>
  <c r="N18" i="1" l="1"/>
</calcChain>
</file>

<file path=xl/sharedStrings.xml><?xml version="1.0" encoding="utf-8"?>
<sst xmlns="http://schemas.openxmlformats.org/spreadsheetml/2006/main" count="127" uniqueCount="99">
  <si>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</si>
  <si>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</si>
  <si>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</si>
  <si>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</si>
  <si>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</si>
  <si>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</si>
  <si>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</si>
  <si>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</si>
  <si>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</si>
  <si>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t xml:space="preserve"> 单位：亿元</t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</si>
  <si>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</si>
  <si>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</si>
  <si>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</si>
  <si>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</si>
  <si>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</si>
  <si>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</si>
  <si>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</si>
  <si>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</si>
  <si>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</si>
  <si>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</si>
  <si>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</si>
  <si>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</si>
  <si>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</si>
  <si>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</si>
  <si>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</si>
  <si>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</si>
  <si>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</si>
  <si>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</si>
  <si>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</si>
  <si>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</si>
  <si>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</si>
  <si>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</si>
  <si>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</si>
  <si>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</si>
  <si>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</si>
  <si>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</si>
  <si>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</si>
  <si>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</si>
  <si>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</si>
  <si>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</si>
  <si>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</si>
  <si>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</si>
  <si>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</si>
  <si>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</si>
  <si>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</si>
  <si>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</si>
  <si>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</si>
  <si>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</si>
  <si>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竞猜型</t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</si>
  <si>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</si>
  <si>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</si>
  <si>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</si>
  <si>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单位：万元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</si>
  <si>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</si>
  <si>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</si>
  <si>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</si>
  <si>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</si>
  <si>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t>附件1：</t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</si>
  <si>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</si>
  <si>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t xml:space="preserve">    体育彩票</t>
    <phoneticPr fontId="3" type="noConversion"/>
  </si>
  <si>
    <t>乐透数字型</t>
    <phoneticPr fontId="3" type="noConversion"/>
  </si>
  <si>
    <t>即开型</t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</si>
  <si>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</si>
  <si>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t>本月</t>
    <phoneticPr fontId="3" type="noConversion"/>
  </si>
  <si>
    <t>本年累计</t>
    <phoneticPr fontId="3" type="noConversion"/>
  </si>
  <si>
    <t>体育彩票</t>
    <phoneticPr fontId="3" type="noConversion"/>
  </si>
  <si>
    <t>附件2：</t>
    <phoneticPr fontId="3" type="noConversion"/>
  </si>
  <si>
    <t xml:space="preserve"> 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</si>
  <si>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</si>
  <si>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</si>
  <si>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</si>
  <si>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</si>
  <si>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</si>
  <si>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</si>
  <si>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</si>
  <si>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t>地区</t>
    <phoneticPr fontId="3" type="noConversion"/>
  </si>
  <si>
    <t>北京</t>
  </si>
  <si>
    <t>总计</t>
  </si>
  <si>
    <t xml:space="preserve">    一、福利彩票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</si>
  <si>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</si>
  <si>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</si>
  <si>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</si>
  <si>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</si>
  <si>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</si>
  <si>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</si>
  <si>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</si>
  <si>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</si>
  <si>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</si>
  <si>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</si>
  <si>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</si>
  <si>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</si>
  <si>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</si>
  <si>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（四）视频型</t>
  </si>
  <si>
    <t xml:space="preserve">          （五）基诺型</t>
  </si>
  <si>
    <t xml:space="preserve">      2018年12月全国各地区彩票销售情况表</t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</si>
  <si>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12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</si>
  <si>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12</t>
    </r>
    <r>
      <rPr>
        <sz val="16"/>
        <rFont val="黑体"/>
        <family val="3"/>
        <charset val="134"/>
      </rPr>
      <t>月全国彩票销售情况表</t>
    </r>
    <phoneticPr fontId="3" type="noConversion"/>
  </si>
  <si>
    <t>─</t>
    <phoneticPr fontId="2" type="noConversion"/>
  </si>
  <si>
    <t>附件3：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</si>
</sst>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%"/>
    <numFmt numFmtId="180" formatCode="0.0_ "/>
    <numFmt numFmtId="181" formatCode="0.000000000_);[Red]\(0.000000000\)"/>
  </numFmts>
  <fonts count="1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黑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4" fillId="0" borderId="0">
      <alignment vertical="center"/>
    </xf>
    <xf numFmtId="0" fontId="16" fillId="0" borderId="0">
      <alignment vertical="center"/>
    </xf>
    <xf numFmtId="176" fontId="14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0" fillId="0" borderId="0" xfId="0" applyNumberFormat="1" applyFont="1" applyFill="1"/>
    <xf numFmtId="180" fontId="10" fillId="0" borderId="0" xfId="0" applyNumberFormat="1" applyFont="1" applyFill="1"/>
    <xf numFmtId="0" fontId="11" fillId="0" borderId="0" xfId="0" applyFont="1" applyFill="1" applyAlignment="1">
      <alignment horizontal="left"/>
    </xf>
    <xf numFmtId="176" fontId="11" fillId="0" borderId="0" xfId="0" applyNumberFormat="1" applyFont="1" applyFill="1" applyAlignment="1">
      <alignment horizontal="left"/>
    </xf>
    <xf numFmtId="180" fontId="11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6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81" fontId="0" fillId="0" borderId="0" xfId="0" applyNumberForma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15" fillId="0" borderId="0" xfId="0" applyFont="1" applyFill="1"/>
    <xf numFmtId="0" fontId="6" fillId="0" borderId="6" xfId="3" applyFont="1" applyFill="1" applyBorder="1" applyAlignment="1">
      <alignment horizontal="center" vertical="center"/>
    </xf>
    <xf numFmtId="177" fontId="7" fillId="0" borderId="6" xfId="3" applyNumberFormat="1" applyFont="1" applyFill="1" applyBorder="1" applyAlignment="1">
      <alignment horizontal="center" vertical="center"/>
    </xf>
    <xf numFmtId="177" fontId="7" fillId="0" borderId="6" xfId="5" applyNumberFormat="1" applyFont="1" applyFill="1" applyBorder="1" applyAlignment="1">
      <alignment horizontal="center" vertical="center"/>
    </xf>
    <xf numFmtId="178" fontId="7" fillId="0" borderId="6" xfId="5" applyNumberFormat="1" applyFont="1" applyFill="1" applyBorder="1" applyAlignment="1">
      <alignment horizontal="center" vertical="center"/>
    </xf>
    <xf numFmtId="177" fontId="7" fillId="0" borderId="6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6">
    <cellStyle name="常规" xfId="0" builtinId="0"/>
    <cellStyle name="常规 2" xfId="1"/>
    <cellStyle name="常规 3" xfId="3"/>
    <cellStyle name="常规 6" xfId="2"/>
    <cellStyle name="常规 7" xfId="5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12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12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11月"/>
      <sheetName val="与上年同期比较"/>
      <sheetName val="本月销量饼形图"/>
    </sheetNames>
    <sheetDataSet>
      <sheetData sheetId="0" refreshError="1"/>
      <sheetData sheetId="1">
        <row r="2">
          <cell r="B2">
            <v>197.1827382102</v>
          </cell>
        </row>
        <row r="3">
          <cell r="B3">
            <v>145.99097889999999</v>
          </cell>
        </row>
        <row r="4">
          <cell r="B4">
            <v>10.134036719999999</v>
          </cell>
        </row>
        <row r="5">
          <cell r="B5">
            <v>40.947715630200001</v>
          </cell>
        </row>
        <row r="6">
          <cell r="B6">
            <v>0.11000696</v>
          </cell>
        </row>
        <row r="7">
          <cell r="B7">
            <v>229.99124475799997</v>
          </cell>
        </row>
        <row r="8">
          <cell r="B8">
            <v>91.670518319999999</v>
          </cell>
        </row>
        <row r="9">
          <cell r="B9">
            <v>128.97221261999999</v>
          </cell>
        </row>
        <row r="10">
          <cell r="B10">
            <v>9.3432130699999991</v>
          </cell>
        </row>
        <row r="11">
          <cell r="B11">
            <v>5.3007480000000001E-3</v>
          </cell>
        </row>
        <row r="12">
          <cell r="B12">
            <v>427.17398296819999</v>
          </cell>
        </row>
        <row r="13">
          <cell r="B13">
            <v>237.66149722</v>
          </cell>
        </row>
        <row r="14">
          <cell r="B14">
            <v>128.97221261999999</v>
          </cell>
        </row>
        <row r="15">
          <cell r="B15">
            <v>19.477249789999998</v>
          </cell>
        </row>
        <row r="16">
          <cell r="B16">
            <v>40.953016378200005</v>
          </cell>
        </row>
        <row r="17">
          <cell r="B17">
            <v>0.11000696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</sheetNames>
    <sheetDataSet>
      <sheetData sheetId="0"/>
      <sheetData sheetId="1">
        <row r="7">
          <cell r="B7">
            <v>39519.9974</v>
          </cell>
          <cell r="D7">
            <v>467009.67540000001</v>
          </cell>
          <cell r="F7">
            <v>50069.489899999993</v>
          </cell>
          <cell r="H7">
            <v>609161.02620000008</v>
          </cell>
          <cell r="J7">
            <v>89589.487299999993</v>
          </cell>
          <cell r="L7">
            <v>1076170.7016</v>
          </cell>
        </row>
        <row r="8">
          <cell r="B8">
            <v>34675.303899999999</v>
          </cell>
          <cell r="D8">
            <v>381685.18320000003</v>
          </cell>
          <cell r="F8">
            <v>28756.245099999996</v>
          </cell>
          <cell r="H8">
            <v>336368.95929999999</v>
          </cell>
          <cell r="J8">
            <v>63431.548999999999</v>
          </cell>
          <cell r="L8">
            <v>718054.14250000007</v>
          </cell>
        </row>
        <row r="9">
          <cell r="B9">
            <v>50041.5861</v>
          </cell>
          <cell r="D9">
            <v>559091.98129999998</v>
          </cell>
          <cell r="F9">
            <v>101810.39989999999</v>
          </cell>
          <cell r="H9">
            <v>1010266.2903999998</v>
          </cell>
          <cell r="J9">
            <v>151851.98599999998</v>
          </cell>
          <cell r="L9">
            <v>1569358.2716999999</v>
          </cell>
        </row>
        <row r="10">
          <cell r="B10">
            <v>42595.161899999999</v>
          </cell>
          <cell r="D10">
            <v>439633.52730000002</v>
          </cell>
          <cell r="F10">
            <v>32284.264500000001</v>
          </cell>
          <cell r="H10">
            <v>349260.42230000003</v>
          </cell>
          <cell r="J10">
            <v>74879.426399999997</v>
          </cell>
          <cell r="L10">
            <v>788893.94960000005</v>
          </cell>
        </row>
        <row r="11">
          <cell r="B11">
            <v>74041.215899999996</v>
          </cell>
          <cell r="D11">
            <v>626545.94220000005</v>
          </cell>
          <cell r="F11">
            <v>49780.039099999995</v>
          </cell>
          <cell r="H11">
            <v>474378.21279999992</v>
          </cell>
          <cell r="J11">
            <v>123821.25499999999</v>
          </cell>
          <cell r="L11">
            <v>1100924.155</v>
          </cell>
        </row>
        <row r="12">
          <cell r="B12">
            <v>92313.795499999993</v>
          </cell>
          <cell r="D12">
            <v>1052981.8921999999</v>
          </cell>
          <cell r="F12">
            <v>56589.511700000003</v>
          </cell>
          <cell r="H12">
            <v>506011.88690000004</v>
          </cell>
          <cell r="J12">
            <v>148903.30719999998</v>
          </cell>
          <cell r="L12">
            <v>1558993.7790999999</v>
          </cell>
        </row>
        <row r="13">
          <cell r="B13">
            <v>38559.3629</v>
          </cell>
          <cell r="D13">
            <v>346250.70390000002</v>
          </cell>
          <cell r="F13">
            <v>39187.480600000003</v>
          </cell>
          <cell r="H13">
            <v>353481.54540000006</v>
          </cell>
          <cell r="J13">
            <v>77746.843500000003</v>
          </cell>
          <cell r="L13">
            <v>699732.24930000002</v>
          </cell>
        </row>
        <row r="14">
          <cell r="B14">
            <v>43950.171900000001</v>
          </cell>
          <cell r="D14">
            <v>476565.57939999999</v>
          </cell>
          <cell r="F14">
            <v>44928.933199999999</v>
          </cell>
          <cell r="H14">
            <v>564907.22340000002</v>
          </cell>
          <cell r="J14">
            <v>88879.105100000001</v>
          </cell>
          <cell r="L14">
            <v>1041472.8027999999</v>
          </cell>
        </row>
        <row r="15">
          <cell r="B15">
            <v>44923.958400000003</v>
          </cell>
          <cell r="D15">
            <v>485804.71100000001</v>
          </cell>
          <cell r="F15">
            <v>30738.393</v>
          </cell>
          <cell r="H15">
            <v>321441.99140000006</v>
          </cell>
          <cell r="J15">
            <v>75662.3514</v>
          </cell>
          <cell r="L15">
            <v>807246.70240000007</v>
          </cell>
        </row>
        <row r="16">
          <cell r="B16">
            <v>184071.85010000001</v>
          </cell>
          <cell r="D16">
            <v>1537754.3968</v>
          </cell>
          <cell r="F16">
            <v>215511.36499999999</v>
          </cell>
          <cell r="H16">
            <v>2013007.876645</v>
          </cell>
          <cell r="J16">
            <v>399583.21510000003</v>
          </cell>
          <cell r="L16">
            <v>3550762.2734449999</v>
          </cell>
        </row>
        <row r="17">
          <cell r="B17">
            <v>148459.3406</v>
          </cell>
          <cell r="D17">
            <v>1564390.9838</v>
          </cell>
          <cell r="F17">
            <v>112968.53619999997</v>
          </cell>
          <cell r="H17">
            <v>1370396.1739000001</v>
          </cell>
          <cell r="J17">
            <v>261427.87679999997</v>
          </cell>
          <cell r="L17">
            <v>2934787.1577000003</v>
          </cell>
        </row>
        <row r="18">
          <cell r="B18">
            <v>63005.267599999999</v>
          </cell>
          <cell r="D18">
            <v>740565.50360000005</v>
          </cell>
          <cell r="F18">
            <v>64913.796300000002</v>
          </cell>
          <cell r="H18">
            <v>603699.30000000005</v>
          </cell>
          <cell r="J18">
            <v>127919.06390000001</v>
          </cell>
          <cell r="L18">
            <v>1344264.8036000002</v>
          </cell>
        </row>
        <row r="19">
          <cell r="B19">
            <v>50085.413200000003</v>
          </cell>
          <cell r="D19">
            <v>506547.96159999998</v>
          </cell>
          <cell r="F19">
            <v>72047.411300000007</v>
          </cell>
          <cell r="H19">
            <v>1064602.8469999998</v>
          </cell>
          <cell r="J19">
            <v>122132.82450000002</v>
          </cell>
          <cell r="L19">
            <v>1571150.8085999999</v>
          </cell>
        </row>
        <row r="20">
          <cell r="B20">
            <v>39304.703099999999</v>
          </cell>
          <cell r="D20">
            <v>424359.9927</v>
          </cell>
          <cell r="F20">
            <v>51900.148300000001</v>
          </cell>
          <cell r="H20">
            <v>470416.71580000001</v>
          </cell>
          <cell r="J20">
            <v>91204.8514</v>
          </cell>
          <cell r="L20">
            <v>894776.70849999995</v>
          </cell>
        </row>
        <row r="21">
          <cell r="B21">
            <v>149236.48360000001</v>
          </cell>
          <cell r="D21">
            <v>1515056.8197999999</v>
          </cell>
          <cell r="F21">
            <v>148811.0961</v>
          </cell>
          <cell r="H21">
            <v>1819874.9891999997</v>
          </cell>
          <cell r="J21">
            <v>298047.5797</v>
          </cell>
          <cell r="L21">
            <v>3334931.8089999994</v>
          </cell>
        </row>
        <row r="22">
          <cell r="B22">
            <v>71201.379000000001</v>
          </cell>
          <cell r="D22">
            <v>689017.67520000006</v>
          </cell>
          <cell r="F22">
            <v>118887.0238</v>
          </cell>
          <cell r="H22">
            <v>1336538.4411999998</v>
          </cell>
          <cell r="J22">
            <v>190088.40279999998</v>
          </cell>
          <cell r="L22">
            <v>2025556.1163999997</v>
          </cell>
        </row>
        <row r="23">
          <cell r="B23">
            <v>85523.758799999996</v>
          </cell>
          <cell r="D23">
            <v>1027641.3681</v>
          </cell>
          <cell r="F23">
            <v>69191.770699999994</v>
          </cell>
          <cell r="H23">
            <v>929994.25080000004</v>
          </cell>
          <cell r="J23">
            <v>154715.5295</v>
          </cell>
          <cell r="L23">
            <v>1957635.6189000001</v>
          </cell>
        </row>
        <row r="24">
          <cell r="B24">
            <v>84762.724000000002</v>
          </cell>
          <cell r="D24">
            <v>890348.19629999995</v>
          </cell>
          <cell r="F24">
            <v>94770.4234</v>
          </cell>
          <cell r="H24">
            <v>819267.4543000001</v>
          </cell>
          <cell r="J24">
            <v>179533.14740000002</v>
          </cell>
          <cell r="L24">
            <v>1709615.6506000001</v>
          </cell>
        </row>
        <row r="25">
          <cell r="B25">
            <v>214574.2739</v>
          </cell>
          <cell r="D25">
            <v>2288433.1033000001</v>
          </cell>
          <cell r="F25">
            <v>187041.7286</v>
          </cell>
          <cell r="H25">
            <v>1939389.0495999998</v>
          </cell>
          <cell r="J25">
            <v>401616.0025</v>
          </cell>
          <cell r="L25">
            <v>4227822.1529000001</v>
          </cell>
        </row>
        <row r="26">
          <cell r="B26">
            <v>45086.859499999999</v>
          </cell>
          <cell r="D26">
            <v>551518.53720000002</v>
          </cell>
          <cell r="F26">
            <v>30050.992700000003</v>
          </cell>
          <cell r="H26">
            <v>319938.29399999999</v>
          </cell>
          <cell r="J26">
            <v>75137.852199999994</v>
          </cell>
          <cell r="L26">
            <v>871456.83120000002</v>
          </cell>
        </row>
        <row r="27">
          <cell r="B27">
            <v>14575.707899999999</v>
          </cell>
          <cell r="D27">
            <v>153623.53520000001</v>
          </cell>
          <cell r="F27">
            <v>14083.470290000001</v>
          </cell>
          <cell r="H27">
            <v>120745.58459</v>
          </cell>
          <cell r="J27">
            <v>28659.178189999999</v>
          </cell>
          <cell r="L27">
            <v>274369.11979000003</v>
          </cell>
        </row>
        <row r="28">
          <cell r="B28">
            <v>53287.975599999998</v>
          </cell>
          <cell r="D28">
            <v>555295.92960000003</v>
          </cell>
          <cell r="F28">
            <v>25257.4336</v>
          </cell>
          <cell r="H28">
            <v>474658.69449999998</v>
          </cell>
          <cell r="J28">
            <v>78545.409199999995</v>
          </cell>
          <cell r="L28">
            <v>1029954.6241</v>
          </cell>
        </row>
        <row r="29">
          <cell r="B29">
            <v>79854.083700000003</v>
          </cell>
          <cell r="D29">
            <v>892199.95279999997</v>
          </cell>
          <cell r="F29">
            <v>44635.314299999991</v>
          </cell>
          <cell r="H29">
            <v>471638.99899999989</v>
          </cell>
          <cell r="J29">
            <v>124489.39799999999</v>
          </cell>
          <cell r="L29">
            <v>1363838.9517999999</v>
          </cell>
        </row>
        <row r="30">
          <cell r="B30">
            <v>31295.7968</v>
          </cell>
          <cell r="D30">
            <v>282275.34840000002</v>
          </cell>
          <cell r="F30">
            <v>31246.250100000005</v>
          </cell>
          <cell r="H30">
            <v>347671.26450000005</v>
          </cell>
          <cell r="J30">
            <v>62542.046900000001</v>
          </cell>
          <cell r="L30">
            <v>629946.61290000007</v>
          </cell>
        </row>
        <row r="31">
          <cell r="B31">
            <v>69016.0527</v>
          </cell>
          <cell r="D31">
            <v>758035.67039999994</v>
          </cell>
          <cell r="F31">
            <v>62716.818699999996</v>
          </cell>
          <cell r="H31">
            <v>759880.46270000003</v>
          </cell>
          <cell r="J31">
            <v>131732.8714</v>
          </cell>
          <cell r="L31">
            <v>1517916.1331</v>
          </cell>
        </row>
        <row r="32">
          <cell r="B32">
            <v>20494.007600000001</v>
          </cell>
          <cell r="D32">
            <v>268131.94380000001</v>
          </cell>
          <cell r="F32">
            <v>7777.040399999999</v>
          </cell>
          <cell r="H32">
            <v>88832.898000000016</v>
          </cell>
          <cell r="J32">
            <v>28271.047999999999</v>
          </cell>
          <cell r="L32">
            <v>356964.84180000005</v>
          </cell>
        </row>
        <row r="33">
          <cell r="B33">
            <v>85122.905799999993</v>
          </cell>
          <cell r="D33">
            <v>915712.40720000002</v>
          </cell>
          <cell r="F33">
            <v>41483.304100000001</v>
          </cell>
          <cell r="H33">
            <v>658275.5327000001</v>
          </cell>
          <cell r="J33">
            <v>126606.20989999999</v>
          </cell>
          <cell r="L33">
            <v>1573987.9399000001</v>
          </cell>
        </row>
        <row r="34">
          <cell r="B34">
            <v>40180.048300000002</v>
          </cell>
          <cell r="D34">
            <v>494605.54989999998</v>
          </cell>
          <cell r="F34">
            <v>27664.213799999998</v>
          </cell>
          <cell r="H34">
            <v>307150.12170000002</v>
          </cell>
          <cell r="J34">
            <v>67844.262099999993</v>
          </cell>
          <cell r="L34">
            <v>801755.6716</v>
          </cell>
        </row>
        <row r="35">
          <cell r="B35">
            <v>15878.1847</v>
          </cell>
          <cell r="D35">
            <v>167879.86970000001</v>
          </cell>
          <cell r="F35">
            <v>9691.3328000000001</v>
          </cell>
          <cell r="H35">
            <v>81675.745599999995</v>
          </cell>
          <cell r="J35">
            <v>25569.517500000002</v>
          </cell>
          <cell r="L35">
            <v>249555.6153</v>
          </cell>
        </row>
        <row r="36">
          <cell r="B36">
            <v>15899.0651</v>
          </cell>
          <cell r="D36">
            <v>177453.93030000001</v>
          </cell>
          <cell r="F36">
            <v>11494.577299999999</v>
          </cell>
          <cell r="H36">
            <v>116094.10339999999</v>
          </cell>
          <cell r="J36">
            <v>27393.642399999997</v>
          </cell>
          <cell r="L36">
            <v>293548.03370000003</v>
          </cell>
        </row>
        <row r="37">
          <cell r="B37">
            <v>43416.887999999999</v>
          </cell>
          <cell r="D37">
            <v>461261.3235</v>
          </cell>
          <cell r="F37">
            <v>26923.017399999997</v>
          </cell>
          <cell r="H37">
            <v>330203.1826</v>
          </cell>
          <cell r="J37">
            <v>70339.905399999989</v>
          </cell>
          <cell r="L37">
            <v>791464.5061</v>
          </cell>
        </row>
        <row r="38">
          <cell r="B38">
            <v>2064953.3234999999</v>
          </cell>
          <cell r="D38">
            <v>21697679.195099998</v>
          </cell>
          <cell r="F38">
            <v>1903211.8221900004</v>
          </cell>
          <cell r="H38">
            <v>20969229.539834995</v>
          </cell>
          <cell r="J38">
            <v>3968165.1456900006</v>
          </cell>
          <cell r="L38">
            <v>42666908.734934993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J23" sqref="J23"/>
    </sheetView>
  </sheetViews>
  <sheetFormatPr defaultRowHeight="21.95" customHeight="1" x14ac:dyDescent="0.2"/>
  <cols>
    <col min="1" max="1" width="7.375" style="2" customWidth="1"/>
    <col min="2" max="2" width="9.5" style="2" customWidth="1"/>
    <col min="3" max="3" width="9.75" style="2" customWidth="1"/>
    <col min="4" max="4" width="8.625" style="2" customWidth="1"/>
    <col min="5" max="5" width="8.375" style="2" customWidth="1"/>
    <col min="6" max="6" width="9.75" style="2" customWidth="1"/>
    <col min="7" max="7" width="11" style="2" customWidth="1"/>
    <col min="8" max="8" width="9.75" style="2" customWidth="1"/>
    <col min="9" max="9" width="10.25" style="2" customWidth="1"/>
    <col min="10" max="10" width="8.5" style="2" customWidth="1"/>
    <col min="11" max="11" width="7.875" style="2" customWidth="1"/>
    <col min="12" max="12" width="10.25" style="2" customWidth="1"/>
    <col min="13" max="13" width="10.875" style="2" customWidth="1"/>
    <col min="14" max="14" width="10" style="2" customWidth="1"/>
    <col min="15" max="15" width="10.5" style="2" bestFit="1" customWidth="1"/>
    <col min="16" max="256" width="9" style="2"/>
    <col min="257" max="257" width="8.25" style="2" customWidth="1"/>
    <col min="258" max="258" width="12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12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12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12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12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12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12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12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12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12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12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12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12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12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12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12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12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12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12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12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12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12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12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12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12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12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12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12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12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12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12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12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12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12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12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12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12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12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12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12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12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12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12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12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12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12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12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12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12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12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12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12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12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12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12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12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12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12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12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12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12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12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12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21.95" customHeight="1" x14ac:dyDescent="0.2">
      <c r="A1" s="1" t="s">
        <v>57</v>
      </c>
    </row>
    <row r="2" spans="1:16" ht="21.95" customHeight="1" x14ac:dyDescent="0.2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6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58</v>
      </c>
    </row>
    <row r="4" spans="1:16" ht="21.95" customHeight="1" x14ac:dyDescent="0.2">
      <c r="A4" s="40" t="s">
        <v>41</v>
      </c>
      <c r="B4" s="42" t="s">
        <v>42</v>
      </c>
      <c r="C4" s="43"/>
      <c r="D4" s="43"/>
      <c r="E4" s="43"/>
      <c r="F4" s="43"/>
      <c r="G4" s="44"/>
      <c r="H4" s="42" t="s">
        <v>59</v>
      </c>
      <c r="I4" s="43"/>
      <c r="J4" s="43"/>
      <c r="K4" s="43"/>
      <c r="L4" s="43"/>
      <c r="M4" s="26"/>
      <c r="N4" s="40" t="s">
        <v>43</v>
      </c>
    </row>
    <row r="5" spans="1:16" ht="21.95" customHeight="1" x14ac:dyDescent="0.2">
      <c r="A5" s="41"/>
      <c r="B5" s="27" t="s">
        <v>60</v>
      </c>
      <c r="C5" s="6" t="s">
        <v>61</v>
      </c>
      <c r="D5" s="27" t="s">
        <v>44</v>
      </c>
      <c r="E5" s="27" t="s">
        <v>45</v>
      </c>
      <c r="F5" s="27" t="s">
        <v>46</v>
      </c>
      <c r="G5" s="7" t="s">
        <v>47</v>
      </c>
      <c r="H5" s="27" t="s">
        <v>60</v>
      </c>
      <c r="I5" s="27" t="s">
        <v>48</v>
      </c>
      <c r="J5" s="6" t="s">
        <v>61</v>
      </c>
      <c r="K5" s="8" t="s">
        <v>44</v>
      </c>
      <c r="L5" s="25" t="s">
        <v>46</v>
      </c>
      <c r="M5" s="27" t="s">
        <v>47</v>
      </c>
      <c r="N5" s="41"/>
    </row>
    <row r="6" spans="1:16" ht="21.95" customHeight="1" x14ac:dyDescent="0.2">
      <c r="A6" s="28" t="s">
        <v>49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17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  <c r="O6" s="29"/>
    </row>
    <row r="7" spans="1:16" ht="21.95" customHeight="1" x14ac:dyDescent="0.2">
      <c r="A7" s="28" t="s">
        <v>50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 t="shared" ref="G7:G12" si="1"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12" si="2">SUM(H7:K7)</f>
        <v>125.40849782499998</v>
      </c>
      <c r="M7" s="9">
        <f>M6+L7</f>
        <v>315.34537143799997</v>
      </c>
      <c r="N7" s="9">
        <f>F7+L7</f>
        <v>256.59315936500002</v>
      </c>
      <c r="O7" s="29"/>
    </row>
    <row r="8" spans="1:16" ht="21.95" customHeight="1" x14ac:dyDescent="0.2">
      <c r="A8" s="28" t="s">
        <v>62</v>
      </c>
      <c r="B8" s="9">
        <v>143.69828894599999</v>
      </c>
      <c r="C8" s="9">
        <v>10.22167917</v>
      </c>
      <c r="D8" s="9">
        <v>43.909614199000004</v>
      </c>
      <c r="E8" s="9">
        <v>0.11930946000000001</v>
      </c>
      <c r="F8" s="9">
        <f t="shared" si="0"/>
        <v>197.94889177499999</v>
      </c>
      <c r="G8" s="9">
        <f t="shared" si="1"/>
        <v>522.48775675499996</v>
      </c>
      <c r="H8" s="9">
        <v>101.89031684</v>
      </c>
      <c r="I8" s="9">
        <v>89.789771160000001</v>
      </c>
      <c r="J8" s="9">
        <v>12.227288619999999</v>
      </c>
      <c r="K8" s="9">
        <v>9.9890599999999993E-3</v>
      </c>
      <c r="L8" s="9">
        <f t="shared" si="2"/>
        <v>203.91736568000002</v>
      </c>
      <c r="M8" s="9">
        <f>M7+L8</f>
        <v>519.26273711800002</v>
      </c>
      <c r="N8" s="9">
        <f>F8+L8</f>
        <v>401.86625745499998</v>
      </c>
      <c r="P8" s="30"/>
    </row>
    <row r="9" spans="1:16" ht="21.95" customHeight="1" x14ac:dyDescent="0.2">
      <c r="A9" s="28" t="s">
        <v>0</v>
      </c>
      <c r="B9" s="9">
        <v>146.56825537399999</v>
      </c>
      <c r="C9" s="9">
        <v>9.6528333600000007</v>
      </c>
      <c r="D9" s="9">
        <v>40.766396828399998</v>
      </c>
      <c r="E9" s="9">
        <v>0.10550917999999999</v>
      </c>
      <c r="F9" s="9">
        <f t="shared" si="0"/>
        <v>197.09299474239998</v>
      </c>
      <c r="G9" s="9">
        <f t="shared" si="1"/>
        <v>719.58075149739989</v>
      </c>
      <c r="H9" s="9">
        <v>102.97134880999999</v>
      </c>
      <c r="I9" s="9">
        <v>107.8469138</v>
      </c>
      <c r="J9" s="9">
        <v>9.1208856300000001</v>
      </c>
      <c r="K9" s="9">
        <v>1.9757433000000001E-2</v>
      </c>
      <c r="L9" s="9">
        <f t="shared" si="2"/>
        <v>219.95890567299998</v>
      </c>
      <c r="M9" s="9">
        <f t="shared" ref="M9:M14" si="3">SUM(M8+L9)</f>
        <v>739.22164279100002</v>
      </c>
      <c r="N9" s="9">
        <f t="shared" ref="N9:N17" si="4">SUM(F9+L9)</f>
        <v>417.05190041539993</v>
      </c>
    </row>
    <row r="10" spans="1:16" ht="21.95" customHeight="1" x14ac:dyDescent="0.2">
      <c r="A10" s="28" t="s">
        <v>1</v>
      </c>
      <c r="B10" s="9">
        <v>145.67231899999999</v>
      </c>
      <c r="C10" s="9">
        <v>9.3255289999999995</v>
      </c>
      <c r="D10" s="9">
        <v>40.460507999999997</v>
      </c>
      <c r="E10" s="9">
        <v>9.9394999999999997E-2</v>
      </c>
      <c r="F10" s="9">
        <f t="shared" si="0"/>
        <v>195.55775099999997</v>
      </c>
      <c r="G10" s="9">
        <f t="shared" si="1"/>
        <v>915.13850249739983</v>
      </c>
      <c r="H10" s="9">
        <v>101.09632677</v>
      </c>
      <c r="I10" s="9">
        <v>101.28381607999999</v>
      </c>
      <c r="J10" s="9">
        <v>8.93903566</v>
      </c>
      <c r="K10" s="9">
        <v>1.3185914999999999E-2</v>
      </c>
      <c r="L10" s="9">
        <f t="shared" si="2"/>
        <v>211.33236442500001</v>
      </c>
      <c r="M10" s="9">
        <f t="shared" si="3"/>
        <v>950.55400721600006</v>
      </c>
      <c r="N10" s="9">
        <f t="shared" si="4"/>
        <v>406.89011542499998</v>
      </c>
    </row>
    <row r="11" spans="1:16" ht="21.95" customHeight="1" x14ac:dyDescent="0.2">
      <c r="A11" s="28" t="s">
        <v>2</v>
      </c>
      <c r="B11" s="9">
        <v>143.524644</v>
      </c>
      <c r="C11" s="9">
        <v>9.3972040000000003</v>
      </c>
      <c r="D11" s="9">
        <v>37.788589999999999</v>
      </c>
      <c r="E11" s="9">
        <v>9.5831E-2</v>
      </c>
      <c r="F11" s="9">
        <f t="shared" si="0"/>
        <v>190.80626899999999</v>
      </c>
      <c r="G11" s="9">
        <f t="shared" si="1"/>
        <v>1105.9447714973999</v>
      </c>
      <c r="H11" s="9">
        <v>91.163667000000004</v>
      </c>
      <c r="I11" s="9">
        <v>294.86309699999998</v>
      </c>
      <c r="J11" s="9">
        <v>9.449897</v>
      </c>
      <c r="K11" s="9">
        <v>4.9649999999999998E-3</v>
      </c>
      <c r="L11" s="9">
        <f t="shared" si="2"/>
        <v>395.48162600000001</v>
      </c>
      <c r="M11" s="9">
        <f t="shared" si="3"/>
        <v>1346.035633216</v>
      </c>
      <c r="N11" s="9">
        <f t="shared" si="4"/>
        <v>586.28789499999993</v>
      </c>
    </row>
    <row r="12" spans="1:16" ht="21.95" customHeight="1" x14ac:dyDescent="0.2">
      <c r="A12" s="28" t="s">
        <v>3</v>
      </c>
      <c r="B12" s="9">
        <v>144.03387154000001</v>
      </c>
      <c r="C12" s="9">
        <v>7.4239633300000003</v>
      </c>
      <c r="D12" s="9">
        <v>39.526354026999996</v>
      </c>
      <c r="E12" s="9">
        <v>0.10615355999999999</v>
      </c>
      <c r="F12" s="9">
        <f t="shared" si="0"/>
        <v>191.09034245699999</v>
      </c>
      <c r="G12" s="9">
        <f t="shared" si="1"/>
        <v>1297.0351139543998</v>
      </c>
      <c r="H12" s="9">
        <v>89.993769119999996</v>
      </c>
      <c r="I12" s="9">
        <v>257.07623888000001</v>
      </c>
      <c r="J12" s="9">
        <v>8.2438623500000006</v>
      </c>
      <c r="K12" s="9">
        <v>1.912916E-3</v>
      </c>
      <c r="L12" s="9">
        <f t="shared" si="2"/>
        <v>355.31578326599998</v>
      </c>
      <c r="M12" s="9">
        <f t="shared" si="3"/>
        <v>1701.3514164819999</v>
      </c>
      <c r="N12" s="9">
        <f t="shared" si="4"/>
        <v>546.40612572299995</v>
      </c>
    </row>
    <row r="13" spans="1:16" ht="21.95" customHeight="1" x14ac:dyDescent="0.2">
      <c r="A13" s="28" t="s">
        <v>4</v>
      </c>
      <c r="B13" s="9">
        <v>131.83767394</v>
      </c>
      <c r="C13" s="9">
        <v>7.2768241199999997</v>
      </c>
      <c r="D13" s="9">
        <v>38.559901630799999</v>
      </c>
      <c r="E13" s="9">
        <v>0.15779406000000001</v>
      </c>
      <c r="F13" s="9">
        <f t="shared" si="0"/>
        <v>177.83219375079997</v>
      </c>
      <c r="G13" s="9">
        <f>G12+F13</f>
        <v>1474.8673077051997</v>
      </c>
      <c r="H13" s="9">
        <v>90.481189700000002</v>
      </c>
      <c r="I13" s="9">
        <v>141.48260647999999</v>
      </c>
      <c r="J13" s="9">
        <v>8.3614791799999999</v>
      </c>
      <c r="K13" s="9">
        <v>2.1580639999999999E-3</v>
      </c>
      <c r="L13" s="9">
        <f>SUM(H13:K13)</f>
        <v>240.32743342399999</v>
      </c>
      <c r="M13" s="9">
        <f t="shared" si="3"/>
        <v>1941.6788499059999</v>
      </c>
      <c r="N13" s="9">
        <f t="shared" si="4"/>
        <v>418.15962717479999</v>
      </c>
    </row>
    <row r="14" spans="1:16" ht="21.95" customHeight="1" x14ac:dyDescent="0.2">
      <c r="A14" s="28" t="s">
        <v>5</v>
      </c>
      <c r="B14" s="9">
        <v>128.62607929999999</v>
      </c>
      <c r="C14" s="9">
        <v>10.832017889999999</v>
      </c>
      <c r="D14" s="9">
        <v>38.688934996299999</v>
      </c>
      <c r="E14" s="9">
        <v>9.9721560000000001E-2</v>
      </c>
      <c r="F14" s="9">
        <f t="shared" si="0"/>
        <v>178.24675374629999</v>
      </c>
      <c r="G14" s="9">
        <f>G13+F14</f>
        <v>1653.1140614514998</v>
      </c>
      <c r="H14" s="9">
        <v>85.658275430000003</v>
      </c>
      <c r="I14" s="9">
        <v>145.86399656</v>
      </c>
      <c r="J14" s="9">
        <v>8.6674250199999996</v>
      </c>
      <c r="K14" s="9">
        <v>1.6461259999999999E-3</v>
      </c>
      <c r="L14" s="9">
        <f>SUM(H14:K14)</f>
        <v>240.191343136</v>
      </c>
      <c r="M14" s="9">
        <f t="shared" si="3"/>
        <v>2181.8701930419998</v>
      </c>
      <c r="N14" s="9">
        <f t="shared" si="4"/>
        <v>418.43809688229999</v>
      </c>
    </row>
    <row r="15" spans="1:16" ht="21.95" customHeight="1" x14ac:dyDescent="0.2">
      <c r="A15" s="28" t="s">
        <v>6</v>
      </c>
      <c r="B15" s="9">
        <v>138.524801</v>
      </c>
      <c r="C15" s="9">
        <v>9.9885148299999997</v>
      </c>
      <c r="D15" s="9">
        <v>40.614425678000003</v>
      </c>
      <c r="E15" s="9">
        <v>0.10422264000000001</v>
      </c>
      <c r="F15" s="9">
        <f t="shared" si="0"/>
        <v>189.231964148</v>
      </c>
      <c r="G15" s="9">
        <f>F15+G14</f>
        <v>1842.3460255994999</v>
      </c>
      <c r="H15" s="9">
        <v>91.173228409999993</v>
      </c>
      <c r="I15" s="9">
        <v>132.34568368000001</v>
      </c>
      <c r="J15" s="9">
        <v>9.5623131800000003</v>
      </c>
      <c r="K15" s="9">
        <v>2.5694810000000002E-3</v>
      </c>
      <c r="L15" s="9">
        <f>SUM(H15:K15)</f>
        <v>233.083794751</v>
      </c>
      <c r="M15" s="9">
        <f>M14+L15</f>
        <v>2414.9539877929997</v>
      </c>
      <c r="N15" s="9">
        <f t="shared" si="4"/>
        <v>422.315758899</v>
      </c>
    </row>
    <row r="16" spans="1:16" ht="21.95" customHeight="1" x14ac:dyDescent="0.2">
      <c r="A16" s="34" t="s">
        <v>7</v>
      </c>
      <c r="B16" s="35">
        <v>145.99097889999999</v>
      </c>
      <c r="C16" s="35">
        <v>10.134036719999999</v>
      </c>
      <c r="D16" s="35">
        <v>40.947715630200001</v>
      </c>
      <c r="E16" s="35">
        <v>0.11000696</v>
      </c>
      <c r="F16" s="9">
        <f t="shared" si="0"/>
        <v>197.1827382102</v>
      </c>
      <c r="G16" s="9">
        <f>F16+G15</f>
        <v>2039.5287638096997</v>
      </c>
      <c r="H16" s="35">
        <v>91.670518319999999</v>
      </c>
      <c r="I16" s="35">
        <v>128.97221261999999</v>
      </c>
      <c r="J16" s="35">
        <v>9.3432130699999991</v>
      </c>
      <c r="K16" s="35">
        <v>5.3007480000000001E-3</v>
      </c>
      <c r="L16" s="9">
        <f>SUM(H16:K16)</f>
        <v>229.99124475799997</v>
      </c>
      <c r="M16" s="9">
        <f>M15+L16</f>
        <v>2644.9452325509997</v>
      </c>
      <c r="N16" s="9">
        <f t="shared" si="4"/>
        <v>427.17398296819999</v>
      </c>
    </row>
    <row r="17" spans="1:14" ht="21.95" customHeight="1" x14ac:dyDescent="0.2">
      <c r="A17" s="28" t="s">
        <v>8</v>
      </c>
      <c r="B17" s="9">
        <v>152.89051468</v>
      </c>
      <c r="C17" s="9">
        <v>10.65938323</v>
      </c>
      <c r="D17" s="9">
        <v>42.386288017299997</v>
      </c>
      <c r="E17" s="9">
        <v>9.6226500000000006E-2</v>
      </c>
      <c r="F17" s="9">
        <f t="shared" si="0"/>
        <v>206.03241242729999</v>
      </c>
      <c r="G17" s="9">
        <f>F17+G16</f>
        <v>2245.5611762369999</v>
      </c>
      <c r="H17" s="9">
        <v>96.509561610000006</v>
      </c>
      <c r="I17" s="9">
        <v>118.26353978</v>
      </c>
      <c r="J17" s="9">
        <v>9.4339777199999997</v>
      </c>
      <c r="K17" s="9">
        <v>3.771417E-3</v>
      </c>
      <c r="L17" s="9">
        <f>SUM(H17:K17)</f>
        <v>224.21085052700002</v>
      </c>
      <c r="M17" s="9">
        <f>M16+L17</f>
        <v>2869.1560830779995</v>
      </c>
      <c r="N17" s="9">
        <f t="shared" si="4"/>
        <v>430.24326295430001</v>
      </c>
    </row>
    <row r="18" spans="1:14" ht="21.95" customHeight="1" x14ac:dyDescent="0.2">
      <c r="A18" s="27" t="s">
        <v>51</v>
      </c>
      <c r="B18" s="9">
        <f>SUM(B6:B17)</f>
        <v>1655.65161582</v>
      </c>
      <c r="C18" s="9">
        <f>SUM(C6:C17)</f>
        <v>114.26691772000001</v>
      </c>
      <c r="D18" s="9">
        <f>SUM(D6:D17)</f>
        <v>474.34525963700008</v>
      </c>
      <c r="E18" s="9">
        <f>SUM(E6:E17)</f>
        <v>1.29738306</v>
      </c>
      <c r="F18" s="9">
        <f>SUM(F6:F17)</f>
        <v>2245.5611762369999</v>
      </c>
      <c r="G18" s="38" t="s">
        <v>97</v>
      </c>
      <c r="H18" s="9">
        <f>SUM(H6:H17)</f>
        <v>1103.0409831900001</v>
      </c>
      <c r="I18" s="9">
        <f>SUM(I6:I17)</f>
        <v>1655.0468798000002</v>
      </c>
      <c r="J18" s="9">
        <f>SUM(J6:J17)</f>
        <v>110.99549613000002</v>
      </c>
      <c r="K18" s="9">
        <f>SUM(K6:K17)</f>
        <v>7.2723957999999991E-2</v>
      </c>
      <c r="L18" s="9">
        <f>SUM(L6:L17)</f>
        <v>2869.1560830779995</v>
      </c>
      <c r="M18" s="38" t="s">
        <v>97</v>
      </c>
      <c r="N18" s="9">
        <f>SUM(N6:N17)</f>
        <v>5114.717259314999</v>
      </c>
    </row>
    <row r="19" spans="1:14" ht="21.95" customHeight="1" x14ac:dyDescent="0.2">
      <c r="N19" s="31"/>
    </row>
    <row r="20" spans="1:14" ht="21.95" customHeight="1" x14ac:dyDescent="0.2">
      <c r="G20" s="29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D6" sqref="D6"/>
    </sheetView>
  </sheetViews>
  <sheetFormatPr defaultRowHeight="21.95" customHeight="1" x14ac:dyDescent="0.2"/>
  <cols>
    <col min="1" max="1" width="22.5" customWidth="1"/>
    <col min="2" max="2" width="13.625" customWidth="1"/>
    <col min="3" max="3" width="13.5" customWidth="1"/>
    <col min="4" max="4" width="13.625" customWidth="1"/>
    <col min="5" max="5" width="13.375" customWidth="1"/>
    <col min="6" max="6" width="13.75" customWidth="1"/>
    <col min="7" max="7" width="14" customWidth="1"/>
    <col min="8" max="8" width="15.375" customWidth="1"/>
  </cols>
  <sheetData>
    <row r="1" spans="1:8" ht="21.95" customHeight="1" x14ac:dyDescent="0.2">
      <c r="A1" s="1" t="s">
        <v>66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45" t="s">
        <v>95</v>
      </c>
      <c r="B2" s="45"/>
      <c r="C2" s="45"/>
      <c r="D2" s="45"/>
      <c r="E2" s="45"/>
      <c r="F2" s="45"/>
      <c r="G2" s="45"/>
      <c r="H2" s="45"/>
    </row>
    <row r="3" spans="1:8" ht="21.95" customHeight="1" x14ac:dyDescent="0.2">
      <c r="A3" s="10" t="s">
        <v>67</v>
      </c>
      <c r="B3" s="10"/>
      <c r="C3" s="10"/>
      <c r="D3" s="11"/>
      <c r="E3" s="11"/>
      <c r="F3" s="10"/>
      <c r="G3" s="10"/>
      <c r="H3" s="10" t="s">
        <v>9</v>
      </c>
    </row>
    <row r="4" spans="1:8" ht="21.95" customHeight="1" x14ac:dyDescent="0.2">
      <c r="A4" s="46" t="s">
        <v>68</v>
      </c>
      <c r="B4" s="46" t="s">
        <v>69</v>
      </c>
      <c r="C4" s="46"/>
      <c r="D4" s="46"/>
      <c r="E4" s="46"/>
      <c r="F4" s="46" t="s">
        <v>70</v>
      </c>
      <c r="G4" s="46"/>
      <c r="H4" s="46"/>
    </row>
    <row r="5" spans="1:8" ht="21.95" customHeight="1" x14ac:dyDescent="0.2">
      <c r="A5" s="46"/>
      <c r="B5" s="32" t="s">
        <v>71</v>
      </c>
      <c r="C5" s="32" t="s">
        <v>72</v>
      </c>
      <c r="D5" s="12" t="s">
        <v>73</v>
      </c>
      <c r="E5" s="12" t="s">
        <v>74</v>
      </c>
      <c r="F5" s="32" t="s">
        <v>71</v>
      </c>
      <c r="G5" s="32" t="s">
        <v>72</v>
      </c>
      <c r="H5" s="12" t="s">
        <v>73</v>
      </c>
    </row>
    <row r="6" spans="1:8" ht="21.95" customHeight="1" x14ac:dyDescent="0.2">
      <c r="A6" s="13" t="s">
        <v>78</v>
      </c>
      <c r="B6" s="9">
        <f>SUM(B7:B10)</f>
        <v>206.03241242729999</v>
      </c>
      <c r="C6" s="36">
        <v>206.49529999999999</v>
      </c>
      <c r="D6" s="14">
        <f>(B6-C6)/C6</f>
        <v>-2.2416373287914926E-3</v>
      </c>
      <c r="E6" s="14">
        <f>(B6-'[1]2018年11月'!B2)/'[1]2018年11月'!B2</f>
        <v>4.4880572698336764E-2</v>
      </c>
      <c r="F6" s="9">
        <f>SUM(F7:F10)</f>
        <v>2245.5611757052002</v>
      </c>
      <c r="G6" s="36">
        <v>2169.7680000000005</v>
      </c>
      <c r="H6" s="14">
        <f>(F6-G6)/G6</f>
        <v>3.4931465348000193E-2</v>
      </c>
    </row>
    <row r="7" spans="1:8" ht="21.95" customHeight="1" x14ac:dyDescent="0.2">
      <c r="A7" s="15" t="s">
        <v>79</v>
      </c>
      <c r="B7" s="9">
        <v>152.89051468</v>
      </c>
      <c r="C7" s="36">
        <v>154.0984</v>
      </c>
      <c r="D7" s="14">
        <f t="shared" ref="D7:D18" si="0">(B7-C7)/C7</f>
        <v>-7.8384027348759149E-3</v>
      </c>
      <c r="E7" s="14">
        <f>(B7-'[1]2018年11月'!B3)/'[1]2018年11月'!B3</f>
        <v>4.7260014502170093E-2</v>
      </c>
      <c r="F7" s="9">
        <v>1655.65161618</v>
      </c>
      <c r="G7" s="36">
        <v>1579.539</v>
      </c>
      <c r="H7" s="14">
        <f>(F7-G7)/G7</f>
        <v>4.8186601394457518E-2</v>
      </c>
    </row>
    <row r="8" spans="1:8" ht="21.95" customHeight="1" x14ac:dyDescent="0.2">
      <c r="A8" s="15" t="s">
        <v>80</v>
      </c>
      <c r="B8" s="9">
        <v>10.65938323</v>
      </c>
      <c r="C8" s="36">
        <v>11.9169</v>
      </c>
      <c r="D8" s="14">
        <f>(B8-C8)/C8</f>
        <v>-0.10552381659659815</v>
      </c>
      <c r="E8" s="14">
        <f>(B8-'[1]2018年11月'!B4)/'[1]2018年11月'!B4</f>
        <v>5.1839807227380991E-2</v>
      </c>
      <c r="F8" s="9">
        <v>114.26691760999999</v>
      </c>
      <c r="G8" s="36">
        <v>126.3402</v>
      </c>
      <c r="H8" s="14">
        <f>(F8-G8)/G8</f>
        <v>-9.5561684958548457E-2</v>
      </c>
    </row>
    <row r="9" spans="1:8" ht="21.95" customHeight="1" x14ac:dyDescent="0.2">
      <c r="A9" s="15" t="s">
        <v>81</v>
      </c>
      <c r="B9" s="9">
        <v>42.386288017299997</v>
      </c>
      <c r="C9" s="36">
        <v>40.351700000000001</v>
      </c>
      <c r="D9" s="14">
        <f>(B9-C9)/C9</f>
        <v>5.0421370532096429E-2</v>
      </c>
      <c r="E9" s="14">
        <f>(B9-'[1]2018年11月'!B5)/'[1]2018年11月'!B5</f>
        <v>3.5131932635553691E-2</v>
      </c>
      <c r="F9" s="9">
        <v>474.34525907519998</v>
      </c>
      <c r="G9" s="36">
        <v>462.06450000000001</v>
      </c>
      <c r="H9" s="14">
        <f>(F9-G9)/G9</f>
        <v>2.6578019032407741E-2</v>
      </c>
    </row>
    <row r="10" spans="1:8" ht="21.95" customHeight="1" x14ac:dyDescent="0.2">
      <c r="A10" s="15" t="s">
        <v>82</v>
      </c>
      <c r="B10" s="9">
        <v>9.6226500000000006E-2</v>
      </c>
      <c r="C10" s="36">
        <v>0.1283</v>
      </c>
      <c r="D10" s="14">
        <f>(B10-C10)/C10</f>
        <v>-0.24998830865159774</v>
      </c>
      <c r="E10" s="14">
        <f>(B10-'[1]2018年11月'!B6)/'[1]2018年11月'!B6</f>
        <v>-0.12526898298071318</v>
      </c>
      <c r="F10" s="9">
        <v>1.29738284</v>
      </c>
      <c r="G10" s="36">
        <v>1.8243</v>
      </c>
      <c r="H10" s="14">
        <f>(F10-G10)/G10</f>
        <v>-0.28883251658170256</v>
      </c>
    </row>
    <row r="11" spans="1:8" ht="21.95" customHeight="1" x14ac:dyDescent="0.2">
      <c r="A11" s="13" t="s">
        <v>83</v>
      </c>
      <c r="B11" s="9">
        <f>SUM(B12:B15)</f>
        <v>224.21085052700002</v>
      </c>
      <c r="C11" s="36">
        <v>190.3212</v>
      </c>
      <c r="D11" s="14">
        <f t="shared" si="0"/>
        <v>0.17806555721065237</v>
      </c>
      <c r="E11" s="14">
        <f>(B11-'[1]2018年11月'!B7)/'[1]2018年11月'!B7</f>
        <v>-2.513310555400558E-2</v>
      </c>
      <c r="F11" s="9">
        <f>SUM(F12:F15)</f>
        <v>2869.1560834439997</v>
      </c>
      <c r="G11" s="36">
        <v>2096.9229</v>
      </c>
      <c r="H11" s="14">
        <f t="shared" ref="H11:H18" si="1">(F11-G11)/G11</f>
        <v>0.36826970769597667</v>
      </c>
    </row>
    <row r="12" spans="1:8" ht="21.95" customHeight="1" x14ac:dyDescent="0.2">
      <c r="A12" s="16" t="s">
        <v>84</v>
      </c>
      <c r="B12" s="9">
        <v>96.509561610000006</v>
      </c>
      <c r="C12" s="36">
        <v>96.143600000000006</v>
      </c>
      <c r="D12" s="14">
        <f t="shared" si="0"/>
        <v>3.806406354661146E-3</v>
      </c>
      <c r="E12" s="14">
        <f>(B12-'[1]2018年11月'!B8)/'[1]2018年11月'!B8</f>
        <v>5.2787345143048676E-2</v>
      </c>
      <c r="F12" s="9">
        <v>1103.0409830999999</v>
      </c>
      <c r="G12" s="36">
        <v>1048.6057000000001</v>
      </c>
      <c r="H12" s="14">
        <f t="shared" si="1"/>
        <v>5.1912061034953251E-2</v>
      </c>
    </row>
    <row r="13" spans="1:8" ht="21.95" customHeight="1" x14ac:dyDescent="0.2">
      <c r="A13" s="16" t="s">
        <v>85</v>
      </c>
      <c r="B13" s="9">
        <v>118.26353978</v>
      </c>
      <c r="C13" s="36">
        <v>85.865899999999996</v>
      </c>
      <c r="D13" s="14">
        <f t="shared" si="0"/>
        <v>0.37730507430772875</v>
      </c>
      <c r="E13" s="14">
        <f>(B13-'[1]2018年11月'!B9)/'[1]2018年11月'!B9</f>
        <v>-8.3030853099742619E-2</v>
      </c>
      <c r="F13" s="9">
        <v>1655.0468800199999</v>
      </c>
      <c r="G13" s="36">
        <v>928.52179999999998</v>
      </c>
      <c r="H13" s="14">
        <f t="shared" si="1"/>
        <v>0.7824534437640559</v>
      </c>
    </row>
    <row r="14" spans="1:8" ht="21.95" customHeight="1" x14ac:dyDescent="0.2">
      <c r="A14" s="16" t="s">
        <v>86</v>
      </c>
      <c r="B14" s="9">
        <v>9.4339777199999997</v>
      </c>
      <c r="C14" s="36">
        <v>8.3074999999999992</v>
      </c>
      <c r="D14" s="14">
        <f>(B14-C14)/C14</f>
        <v>0.13559767920553722</v>
      </c>
      <c r="E14" s="14">
        <f>(B14-'[1]2018年11月'!B10)/'[1]2018年11月'!B10</f>
        <v>9.7145007097649942E-3</v>
      </c>
      <c r="F14" s="9">
        <v>110.99549645</v>
      </c>
      <c r="G14" s="36">
        <v>119.71639999999999</v>
      </c>
      <c r="H14" s="14">
        <f t="shared" si="1"/>
        <v>-7.2846356472463167E-2</v>
      </c>
    </row>
    <row r="15" spans="1:8" ht="21.95" customHeight="1" x14ac:dyDescent="0.2">
      <c r="A15" s="16" t="s">
        <v>87</v>
      </c>
      <c r="B15" s="9">
        <v>3.771417E-3</v>
      </c>
      <c r="C15" s="37">
        <v>4.1999999999999997E-3</v>
      </c>
      <c r="D15" s="14">
        <f>(B15-C15)/C15</f>
        <v>-0.10204357142857137</v>
      </c>
      <c r="E15" s="14">
        <f>(B15-'[1]2018年11月'!B11)/'[1]2018年11月'!B11</f>
        <v>-0.28851230052815191</v>
      </c>
      <c r="F15" s="9">
        <v>7.2723873999999994E-2</v>
      </c>
      <c r="G15" s="36">
        <v>7.9000000000000001E-2</v>
      </c>
      <c r="H15" s="14">
        <f t="shared" si="1"/>
        <v>-7.944463291139249E-2</v>
      </c>
    </row>
    <row r="16" spans="1:8" ht="21.95" customHeight="1" x14ac:dyDescent="0.2">
      <c r="A16" s="13" t="s">
        <v>88</v>
      </c>
      <c r="B16" s="9">
        <f>B6+B11</f>
        <v>430.24326295430001</v>
      </c>
      <c r="C16" s="36">
        <v>396.81650000000002</v>
      </c>
      <c r="D16" s="14">
        <f t="shared" si="0"/>
        <v>8.4237331245802502E-2</v>
      </c>
      <c r="E16" s="14">
        <f>(B16-'[1]2018年11月'!B12)/'[1]2018年11月'!B12</f>
        <v>7.1850817429780119E-3</v>
      </c>
      <c r="F16" s="9">
        <f>F6+F11</f>
        <v>5114.7172591491999</v>
      </c>
      <c r="G16" s="36">
        <v>4266.6909000000005</v>
      </c>
      <c r="H16" s="14">
        <f t="shared" si="1"/>
        <v>0.19875504905902588</v>
      </c>
    </row>
    <row r="17" spans="1:8" ht="21.95" customHeight="1" x14ac:dyDescent="0.2">
      <c r="A17" s="16" t="s">
        <v>89</v>
      </c>
      <c r="B17" s="9">
        <f>B7+B12</f>
        <v>249.40007629000002</v>
      </c>
      <c r="C17" s="36">
        <v>250.24200000000002</v>
      </c>
      <c r="D17" s="14">
        <f>(B17-C17)/C17</f>
        <v>-3.364438063954105E-3</v>
      </c>
      <c r="E17" s="14">
        <f>(B17-'[1]2018年11月'!B13)/'[1]2018年11月'!B13</f>
        <v>4.9392010095492128E-2</v>
      </c>
      <c r="F17" s="9">
        <f>F7+F12</f>
        <v>2758.6925992799997</v>
      </c>
      <c r="G17" s="36">
        <v>2628.1446999999998</v>
      </c>
      <c r="H17" s="14">
        <f t="shared" si="1"/>
        <v>4.9673025720387433E-2</v>
      </c>
    </row>
    <row r="18" spans="1:8" ht="21.95" customHeight="1" x14ac:dyDescent="0.2">
      <c r="A18" s="16" t="s">
        <v>90</v>
      </c>
      <c r="B18" s="9">
        <f>B13</f>
        <v>118.26353978</v>
      </c>
      <c r="C18" s="36">
        <v>85.865899999999996</v>
      </c>
      <c r="D18" s="14">
        <f t="shared" si="0"/>
        <v>0.37730507430772875</v>
      </c>
      <c r="E18" s="14">
        <f>(B18-'[1]2018年11月'!B14)/'[1]2018年11月'!B14</f>
        <v>-8.3030853099742619E-2</v>
      </c>
      <c r="F18" s="9">
        <f>F13</f>
        <v>1655.0468800199999</v>
      </c>
      <c r="G18" s="36">
        <v>928.52179999999998</v>
      </c>
      <c r="H18" s="14">
        <f t="shared" si="1"/>
        <v>0.7824534437640559</v>
      </c>
    </row>
    <row r="19" spans="1:8" ht="21.95" customHeight="1" x14ac:dyDescent="0.2">
      <c r="A19" s="16" t="s">
        <v>91</v>
      </c>
      <c r="B19" s="9">
        <f>B8+B14</f>
        <v>20.093360949999997</v>
      </c>
      <c r="C19" s="36">
        <v>20.224399999999999</v>
      </c>
      <c r="D19" s="14">
        <f>(B19-C19)/C19</f>
        <v>-6.4792552560274629E-3</v>
      </c>
      <c r="E19" s="14">
        <f>(B19-'[1]2018年11月'!B15)/'[1]2018年11月'!B15</f>
        <v>3.1632348850212037E-2</v>
      </c>
      <c r="F19" s="9">
        <f>F8+F14</f>
        <v>225.26241406</v>
      </c>
      <c r="G19" s="36">
        <v>246.0566</v>
      </c>
      <c r="H19" s="14">
        <f>(F19-G19)/G19</f>
        <v>-8.4509767021083787E-2</v>
      </c>
    </row>
    <row r="20" spans="1:8" ht="21.95" customHeight="1" x14ac:dyDescent="0.2">
      <c r="A20" s="16" t="s">
        <v>92</v>
      </c>
      <c r="B20" s="9">
        <f>B9+B15</f>
        <v>42.390059434299999</v>
      </c>
      <c r="C20" s="36">
        <v>40.355899999999998</v>
      </c>
      <c r="D20" s="14">
        <f>(B20-C20)/C20</f>
        <v>5.0405502895487432E-2</v>
      </c>
      <c r="E20" s="14">
        <f>(B20-'[1]2018年11月'!B16)/'[1]2018年11月'!B16</f>
        <v>3.5090041789081934E-2</v>
      </c>
      <c r="F20" s="9">
        <f>F9+F15</f>
        <v>474.4179829492</v>
      </c>
      <c r="G20" s="36">
        <v>462.14350000000002</v>
      </c>
      <c r="H20" s="14">
        <f>(F20-G20)/G20</f>
        <v>2.6559895247255404E-2</v>
      </c>
    </row>
    <row r="21" spans="1:8" ht="21.95" customHeight="1" x14ac:dyDescent="0.2">
      <c r="A21" s="16" t="s">
        <v>93</v>
      </c>
      <c r="B21" s="9">
        <f>B10</f>
        <v>9.6226500000000006E-2</v>
      </c>
      <c r="C21" s="36">
        <v>0.1283</v>
      </c>
      <c r="D21" s="14">
        <f>(B21-C21)/C21</f>
        <v>-0.24998830865159774</v>
      </c>
      <c r="E21" s="14">
        <f>(B21-'[1]2018年11月'!B17)/'[1]2018年11月'!B17</f>
        <v>-0.12526898298071318</v>
      </c>
      <c r="F21" s="9">
        <f>F10</f>
        <v>1.29738284</v>
      </c>
      <c r="G21" s="36">
        <v>1.8243</v>
      </c>
      <c r="H21" s="14">
        <f>(F21-G21)/G21</f>
        <v>-0.28883251658170256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10" workbookViewId="0">
      <selection activeCell="O20" sqref="O20"/>
    </sheetView>
  </sheetViews>
  <sheetFormatPr defaultRowHeight="14.25" x14ac:dyDescent="0.2"/>
  <cols>
    <col min="2" max="2" width="9.5" customWidth="1"/>
    <col min="3" max="3" width="9.625" customWidth="1"/>
    <col min="4" max="4" width="9.75" customWidth="1"/>
    <col min="5" max="5" width="9.625" customWidth="1"/>
    <col min="6" max="6" width="9.75" customWidth="1"/>
    <col min="7" max="7" width="10.375" customWidth="1"/>
    <col min="8" max="9" width="10" customWidth="1"/>
    <col min="10" max="10" width="9.625" customWidth="1"/>
    <col min="12" max="12" width="9.5" customWidth="1"/>
  </cols>
  <sheetData>
    <row r="1" spans="1:13" ht="18" customHeight="1" x14ac:dyDescent="0.3">
      <c r="A1" s="33" t="s">
        <v>98</v>
      </c>
      <c r="B1" s="17"/>
      <c r="C1" s="18"/>
      <c r="D1" s="17"/>
      <c r="E1" s="18"/>
      <c r="F1" s="17"/>
      <c r="G1" s="18"/>
      <c r="H1" s="17"/>
      <c r="I1" s="18"/>
      <c r="J1" s="17"/>
      <c r="K1" s="18"/>
      <c r="L1" s="17"/>
      <c r="M1" s="18"/>
    </row>
    <row r="2" spans="1:13" ht="20.25" customHeight="1" x14ac:dyDescent="0.3">
      <c r="A2" s="48" t="s">
        <v>94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4.1" customHeight="1" x14ac:dyDescent="0.25">
      <c r="A3" s="19"/>
      <c r="B3" s="20"/>
      <c r="C3" s="21"/>
      <c r="D3" s="20"/>
      <c r="E3" s="21"/>
      <c r="F3" s="20"/>
      <c r="G3" s="21"/>
      <c r="H3" s="20"/>
      <c r="I3" s="21"/>
      <c r="J3" s="20"/>
      <c r="K3" s="21"/>
      <c r="L3" s="50" t="s">
        <v>52</v>
      </c>
      <c r="M3" s="50"/>
    </row>
    <row r="4" spans="1:13" ht="14.1" customHeight="1" x14ac:dyDescent="0.2">
      <c r="A4" s="46" t="s">
        <v>75</v>
      </c>
      <c r="B4" s="46" t="s">
        <v>42</v>
      </c>
      <c r="C4" s="51"/>
      <c r="D4" s="51"/>
      <c r="E4" s="51"/>
      <c r="F4" s="46" t="s">
        <v>65</v>
      </c>
      <c r="G4" s="51"/>
      <c r="H4" s="51"/>
      <c r="I4" s="51"/>
      <c r="J4" s="46" t="s">
        <v>53</v>
      </c>
      <c r="K4" s="51"/>
      <c r="L4" s="51"/>
      <c r="M4" s="51"/>
    </row>
    <row r="5" spans="1:13" ht="14.1" customHeight="1" x14ac:dyDescent="0.2">
      <c r="A5" s="46"/>
      <c r="B5" s="42" t="s">
        <v>63</v>
      </c>
      <c r="C5" s="43"/>
      <c r="D5" s="46" t="s">
        <v>64</v>
      </c>
      <c r="E5" s="51"/>
      <c r="F5" s="42" t="s">
        <v>63</v>
      </c>
      <c r="G5" s="43"/>
      <c r="H5" s="46" t="s">
        <v>64</v>
      </c>
      <c r="I5" s="51"/>
      <c r="J5" s="42" t="s">
        <v>63</v>
      </c>
      <c r="K5" s="43"/>
      <c r="L5" s="46" t="s">
        <v>64</v>
      </c>
      <c r="M5" s="51"/>
    </row>
    <row r="6" spans="1:13" ht="14.1" customHeight="1" x14ac:dyDescent="0.2">
      <c r="A6" s="46"/>
      <c r="B6" s="47" t="s">
        <v>10</v>
      </c>
      <c r="C6" s="22" t="s">
        <v>54</v>
      </c>
      <c r="D6" s="52" t="s">
        <v>55</v>
      </c>
      <c r="E6" s="22" t="s">
        <v>54</v>
      </c>
      <c r="F6" s="47" t="s">
        <v>10</v>
      </c>
      <c r="G6" s="22" t="s">
        <v>54</v>
      </c>
      <c r="H6" s="47" t="s">
        <v>55</v>
      </c>
      <c r="I6" s="22" t="s">
        <v>54</v>
      </c>
      <c r="J6" s="47" t="s">
        <v>10</v>
      </c>
      <c r="K6" s="22" t="s">
        <v>54</v>
      </c>
      <c r="L6" s="47" t="s">
        <v>55</v>
      </c>
      <c r="M6" s="22" t="s">
        <v>54</v>
      </c>
    </row>
    <row r="7" spans="1:13" ht="14.1" customHeight="1" x14ac:dyDescent="0.2">
      <c r="A7" s="46"/>
      <c r="B7" s="47"/>
      <c r="C7" s="23" t="s">
        <v>56</v>
      </c>
      <c r="D7" s="53"/>
      <c r="E7" s="23" t="s">
        <v>56</v>
      </c>
      <c r="F7" s="47"/>
      <c r="G7" s="23" t="s">
        <v>56</v>
      </c>
      <c r="H7" s="47"/>
      <c r="I7" s="23" t="s">
        <v>56</v>
      </c>
      <c r="J7" s="47"/>
      <c r="K7" s="23" t="s">
        <v>56</v>
      </c>
      <c r="L7" s="47"/>
      <c r="M7" s="23" t="s">
        <v>56</v>
      </c>
    </row>
    <row r="8" spans="1:13" ht="14.1" customHeight="1" x14ac:dyDescent="0.2">
      <c r="A8" s="32" t="s">
        <v>76</v>
      </c>
      <c r="B8" s="24">
        <v>41352.3462</v>
      </c>
      <c r="C8" s="24">
        <f>(B8-[2]与17年同期销量比较!B7)/[2]与17年同期销量比较!B7*100</f>
        <v>4.6365104264910704</v>
      </c>
      <c r="D8" s="24">
        <v>473305.37160000001</v>
      </c>
      <c r="E8" s="24">
        <f>(D8-[2]与17年同期销量比较!D7)/[2]与17年同期销量比较!D7*100</f>
        <v>1.3480868880516572</v>
      </c>
      <c r="F8" s="24">
        <v>71420.5049</v>
      </c>
      <c r="G8" s="24">
        <f>(F8-[2]与17年同期销量比较!F7)/[2]与17年同期销量比较!F7*100</f>
        <v>42.642765170251934</v>
      </c>
      <c r="H8" s="24">
        <v>782200.25109999999</v>
      </c>
      <c r="I8" s="24">
        <f>(H8-[2]与17年同期销量比较!H7)/[2]与17年同期销量比较!H7*100</f>
        <v>28.406154934013717</v>
      </c>
      <c r="J8" s="24">
        <f>B8+F8</f>
        <v>112772.8511</v>
      </c>
      <c r="K8" s="24">
        <f>(J8-[2]与17年同期销量比较!J7)/[2]与17年同期销量比较!J7*100</f>
        <v>25.877326122392052</v>
      </c>
      <c r="L8" s="24">
        <f>D8+H8</f>
        <v>1255505.6226999999</v>
      </c>
      <c r="M8" s="24">
        <f>(L8-[2]与17年同期销量比较!L7)/[2]与17年同期销量比较!L7*100</f>
        <v>16.664170547792576</v>
      </c>
    </row>
    <row r="9" spans="1:13" ht="14.1" customHeight="1" x14ac:dyDescent="0.2">
      <c r="A9" s="32" t="s">
        <v>11</v>
      </c>
      <c r="B9" s="24">
        <v>33122.154114999998</v>
      </c>
      <c r="C9" s="24">
        <f>(B9-[2]与17年同期销量比较!B8)/[2]与17年同期销量比较!B8*100</f>
        <v>-4.479123786424843</v>
      </c>
      <c r="D9" s="24">
        <v>385149.70865500002</v>
      </c>
      <c r="E9" s="24">
        <f>(D9-[2]与17年同期销量比较!D8)/[2]与17年同期销量比较!D8*100</f>
        <v>0.90769189046162468</v>
      </c>
      <c r="F9" s="24">
        <v>31287.0537</v>
      </c>
      <c r="G9" s="24">
        <f>(F9-[2]与17年同期销量比较!F8)/[2]与17年同期销量比较!F8*100</f>
        <v>8.8009007824182302</v>
      </c>
      <c r="H9" s="24">
        <v>490424.63770000002</v>
      </c>
      <c r="I9" s="24">
        <f>(H9-[2]与17年同期销量比较!H8)/[2]与17年同期销量比较!H8*100</f>
        <v>45.799612045236671</v>
      </c>
      <c r="J9" s="24">
        <f>B9+F9</f>
        <v>64409.207815000002</v>
      </c>
      <c r="K9" s="24">
        <f>(J9-[2]与17年同期销量比较!J8)/[2]与17年同期销量比较!J8*100</f>
        <v>1.5412816341596869</v>
      </c>
      <c r="L9" s="24">
        <f>D9+H9</f>
        <v>875574.34635500005</v>
      </c>
      <c r="M9" s="24">
        <f>(L9-[2]与17年同期销量比较!L8)/[2]与17年同期销量比较!L8*100</f>
        <v>21.937092836282879</v>
      </c>
    </row>
    <row r="10" spans="1:13" ht="14.1" customHeight="1" x14ac:dyDescent="0.2">
      <c r="A10" s="32" t="s">
        <v>12</v>
      </c>
      <c r="B10" s="24">
        <v>50402.344777999999</v>
      </c>
      <c r="C10" s="24">
        <f>(B10-[2]与17年同期销量比较!B9)/[2]与17年同期销量比较!B9*100</f>
        <v>0.72091775284476511</v>
      </c>
      <c r="D10" s="24">
        <v>588779.93731900002</v>
      </c>
      <c r="E10" s="24">
        <f>(D10-[2]与17年同期销量比较!D9)/[2]与17年同期销量比较!D9*100</f>
        <v>5.3100307305373322</v>
      </c>
      <c r="F10" s="24">
        <v>100522.3677</v>
      </c>
      <c r="G10" s="24">
        <f>(F10-[2]与17年同期销量比较!F9)/[2]与17年同期销量比较!F9*100</f>
        <v>-1.2651283181925572</v>
      </c>
      <c r="H10" s="24">
        <v>1340465.385</v>
      </c>
      <c r="I10" s="24">
        <f>(H10-[2]与17年同期销量比较!H9)/[2]与17年同期销量比较!H9*100</f>
        <v>32.684362305037695</v>
      </c>
      <c r="J10" s="24">
        <f t="shared" ref="J10:J39" si="0">B10+F10</f>
        <v>150924.712478</v>
      </c>
      <c r="K10" s="24">
        <f>(J10-[2]与17年同期销量比较!J9)/[2]与17年同期销量比较!J9*100</f>
        <v>-0.6106429994270699</v>
      </c>
      <c r="L10" s="24">
        <f t="shared" ref="L10:L39" si="1">D10+H10</f>
        <v>1929245.322319</v>
      </c>
      <c r="M10" s="24">
        <f>(L10-[2]与17年同期销量比较!L9)/[2]与17年同期销量比较!L9*100</f>
        <v>22.932115445452371</v>
      </c>
    </row>
    <row r="11" spans="1:13" ht="14.1" customHeight="1" x14ac:dyDescent="0.2">
      <c r="A11" s="32" t="s">
        <v>13</v>
      </c>
      <c r="B11" s="24">
        <v>35813.278377000002</v>
      </c>
      <c r="C11" s="24">
        <f>(B11-[2]与17年同期销量比较!B10)/[2]与17年同期销量比较!B10*100</f>
        <v>-15.921722610003735</v>
      </c>
      <c r="D11" s="24">
        <v>407158.00819899997</v>
      </c>
      <c r="E11" s="24">
        <f>(D11-[2]与17年同期销量比较!D10)/[2]与17年同期销量比较!D10*100</f>
        <v>-7.3869523328777387</v>
      </c>
      <c r="F11" s="24">
        <v>32190.388900000002</v>
      </c>
      <c r="G11" s="24">
        <f>(F11-[2]与17年同期销量比较!F10)/[2]与17年同期销量比较!F10*100</f>
        <v>-0.29077819009938849</v>
      </c>
      <c r="H11" s="24">
        <v>428358.26049999997</v>
      </c>
      <c r="I11" s="24">
        <f>(H11-[2]与17年同期销量比较!H10)/[2]与17年同期销量比较!H10*100</f>
        <v>22.647237748586988</v>
      </c>
      <c r="J11" s="24">
        <f t="shared" si="0"/>
        <v>68003.667277</v>
      </c>
      <c r="K11" s="24">
        <f>(J11-[2]与17年同期销量比较!J10)/[2]与17年同期销量比较!J10*100</f>
        <v>-9.1824409635167772</v>
      </c>
      <c r="L11" s="24">
        <f t="shared" si="1"/>
        <v>835516.26869899989</v>
      </c>
      <c r="M11" s="24">
        <f>(L11-[2]与17年同期销量比较!L10)/[2]与17年同期销量比较!L10*100</f>
        <v>5.9098335235856698</v>
      </c>
    </row>
    <row r="12" spans="1:13" ht="14.1" customHeight="1" x14ac:dyDescent="0.2">
      <c r="A12" s="32" t="s">
        <v>14</v>
      </c>
      <c r="B12" s="24">
        <v>67687.049526999996</v>
      </c>
      <c r="C12" s="24">
        <f>(B12-[2]与17年同期销量比较!B11)/[2]与17年同期销量比较!B11*100</f>
        <v>-8.5819314226037733</v>
      </c>
      <c r="D12" s="24">
        <v>640786.70481899998</v>
      </c>
      <c r="E12" s="24">
        <f>(D12-[2]与17年同期销量比较!D11)/[2]与17年同期销量比较!D11*100</f>
        <v>2.2728999838377577</v>
      </c>
      <c r="F12" s="24">
        <v>54849.464999999997</v>
      </c>
      <c r="G12" s="24">
        <f>(F12-[2]与17年同期销量比较!F11)/[2]与17年同期销量比较!F11*100</f>
        <v>10.183651904765183</v>
      </c>
      <c r="H12" s="24">
        <v>700435.74470000004</v>
      </c>
      <c r="I12" s="24">
        <f>(H12-[2]与17年同期销量比较!H11)/[2]与17年同期销量比较!H11*100</f>
        <v>47.653438922859436</v>
      </c>
      <c r="J12" s="24">
        <f t="shared" si="0"/>
        <v>122536.51452699999</v>
      </c>
      <c r="K12" s="24">
        <f>(J12-[2]与17年同期销量比较!J11)/[2]与17年同期销量比较!J11*100</f>
        <v>-1.0375766850368284</v>
      </c>
      <c r="L12" s="24">
        <f t="shared" si="1"/>
        <v>1341222.449519</v>
      </c>
      <c r="M12" s="24">
        <f>(L12-[2]与17年同期销量比较!L11)/[2]与17年同期销量比较!L11*100</f>
        <v>21.826961778216226</v>
      </c>
    </row>
    <row r="13" spans="1:13" ht="14.1" customHeight="1" x14ac:dyDescent="0.2">
      <c r="A13" s="32" t="s">
        <v>15</v>
      </c>
      <c r="B13" s="24">
        <v>92391.650724000006</v>
      </c>
      <c r="C13" s="24">
        <f>(B13-[2]与17年同期销量比较!B12)/[2]与17年同期销量比较!B12*100</f>
        <v>8.4337583108056211E-2</v>
      </c>
      <c r="D13" s="24">
        <v>1050755.736552</v>
      </c>
      <c r="E13" s="24">
        <f>(D13-[2]与17年同期销量比较!D12)/[2]与17年同期销量比较!D12*100</f>
        <v>-0.21141442834773944</v>
      </c>
      <c r="F13" s="24">
        <v>59808.083100000003</v>
      </c>
      <c r="G13" s="24">
        <f>(F13-[2]与17年同期销量比较!F12)/[2]与17年同期销量比较!F12*100</f>
        <v>5.6875758480877661</v>
      </c>
      <c r="H13" s="24">
        <v>753432.68090000004</v>
      </c>
      <c r="I13" s="24">
        <f>(H13-[2]与17年同期销量比较!H12)/[2]与17年同期销量比较!H12*100</f>
        <v>48.896241453097765</v>
      </c>
      <c r="J13" s="24">
        <f t="shared" si="0"/>
        <v>152199.733824</v>
      </c>
      <c r="K13" s="24">
        <f>(J13-[2]与17年同期销量比较!J12)/[2]与17年同期销量比较!J12*100</f>
        <v>2.213803498381945</v>
      </c>
      <c r="L13" s="24">
        <f t="shared" si="1"/>
        <v>1804188.4174520001</v>
      </c>
      <c r="M13" s="24">
        <f>(L13-[2]与17年同期销量比较!L12)/[2]与17年同期销量比较!L12*100</f>
        <v>15.727749631788136</v>
      </c>
    </row>
    <row r="14" spans="1:13" ht="14.1" customHeight="1" x14ac:dyDescent="0.2">
      <c r="A14" s="32" t="s">
        <v>16</v>
      </c>
      <c r="B14" s="24">
        <v>26170.17798</v>
      </c>
      <c r="C14" s="24">
        <f>(B14-[2]与17年同期销量比较!B13)/[2]与17年同期销量比较!B13*100</f>
        <v>-32.1301598061414</v>
      </c>
      <c r="D14" s="24">
        <v>396421.24229800003</v>
      </c>
      <c r="E14" s="24">
        <f>(D14-[2]与17年同期销量比较!D13)/[2]与17年同期销量比较!D13*100</f>
        <v>14.489656723554173</v>
      </c>
      <c r="F14" s="24">
        <v>36310.810100000002</v>
      </c>
      <c r="G14" s="24">
        <f>(F14-[2]与17年同期销量比较!F13)/[2]与17年同期销量比较!F13*100</f>
        <v>-7.3407895990129051</v>
      </c>
      <c r="H14" s="24">
        <v>451500.45870000002</v>
      </c>
      <c r="I14" s="24">
        <f>(H14-[2]与17年同期销量比较!H13)/[2]与17年同期销量比较!H13*100</f>
        <v>27.729570206863745</v>
      </c>
      <c r="J14" s="24">
        <f t="shared" si="0"/>
        <v>62480.988080000003</v>
      </c>
      <c r="K14" s="24">
        <f>(J14-[2]与17年同期销量比较!J13)/[2]与17年同期销量比较!J13*100</f>
        <v>-19.635337889955622</v>
      </c>
      <c r="L14" s="24">
        <f t="shared" si="1"/>
        <v>847921.7009980001</v>
      </c>
      <c r="M14" s="24">
        <f>(L14-[2]与17年同期销量比较!L13)/[2]与17年同期销量比较!L13*100</f>
        <v>21.178022285845223</v>
      </c>
    </row>
    <row r="15" spans="1:13" ht="14.1" customHeight="1" x14ac:dyDescent="0.2">
      <c r="A15" s="32" t="s">
        <v>17</v>
      </c>
      <c r="B15" s="24">
        <v>47109.332118999999</v>
      </c>
      <c r="C15" s="24">
        <f>(B15-[2]与17年同期销量比较!B14)/[2]与17年同期销量比较!B14*100</f>
        <v>7.1880497445790361</v>
      </c>
      <c r="D15" s="24">
        <v>460193.02016299998</v>
      </c>
      <c r="E15" s="24">
        <f>(D15-[2]与17年同期销量比较!D14)/[2]与17年同期销量比较!D14*100</f>
        <v>-3.4355312143216881</v>
      </c>
      <c r="F15" s="24">
        <v>50804.015599999999</v>
      </c>
      <c r="G15" s="24">
        <f>(F15-[2]与17年同期销量比较!F14)/[2]与17年同期销量比较!F14*100</f>
        <v>13.076389714946535</v>
      </c>
      <c r="H15" s="24">
        <v>629595.56669999997</v>
      </c>
      <c r="I15" s="24">
        <f>(H15-[2]与17年同期销量比较!H14)/[2]与17年同期销量比较!H14*100</f>
        <v>11.451144651799817</v>
      </c>
      <c r="J15" s="24">
        <f t="shared" si="0"/>
        <v>97913.347718999998</v>
      </c>
      <c r="K15" s="24">
        <f>(J15-[2]与17年同期销量比较!J14)/[2]与17年同期销量比较!J14*100</f>
        <v>10.164641744350773</v>
      </c>
      <c r="L15" s="24">
        <f t="shared" si="1"/>
        <v>1089788.5868629999</v>
      </c>
      <c r="M15" s="24">
        <f>(L15-[2]与17年同期销量比较!L14)/[2]与17年同期销量比较!L14*100</f>
        <v>4.6391786643974759</v>
      </c>
    </row>
    <row r="16" spans="1:13" ht="14.1" customHeight="1" x14ac:dyDescent="0.2">
      <c r="A16" s="32" t="s">
        <v>18</v>
      </c>
      <c r="B16" s="24">
        <v>45994.532281</v>
      </c>
      <c r="C16" s="24">
        <f>(B16-[2]与17年同期销量比较!B15)/[2]与17年同期销量比较!B15*100</f>
        <v>2.3830800292967873</v>
      </c>
      <c r="D16" s="24">
        <v>512340.773284</v>
      </c>
      <c r="E16" s="24">
        <f>(D16-[2]与17年同期销量比较!D15)/[2]与17年同期销量比较!D15*100</f>
        <v>5.4622900278955893</v>
      </c>
      <c r="F16" s="24">
        <v>41204.034099999997</v>
      </c>
      <c r="G16" s="24">
        <f>(F16-[2]与17年同期销量比较!F15)/[2]与17年同期销量比较!F15*100</f>
        <v>34.047456872582757</v>
      </c>
      <c r="H16" s="24">
        <v>460298.47350000002</v>
      </c>
      <c r="I16" s="24">
        <f>(H16-[2]与17年同期销量比较!H15)/[2]与17年同期销量比较!H15*100</f>
        <v>43.197990870834289</v>
      </c>
      <c r="J16" s="24">
        <f t="shared" si="0"/>
        <v>87198.566380999997</v>
      </c>
      <c r="K16" s="24">
        <f>(J16-[2]与17年同期销量比较!J15)/[2]与17年同期销量比较!J15*100</f>
        <v>15.246968627781765</v>
      </c>
      <c r="L16" s="24">
        <f t="shared" si="1"/>
        <v>972639.24678399996</v>
      </c>
      <c r="M16" s="24">
        <f>(L16-[2]与17年同期销量比较!L15)/[2]与17年同期销量比较!L15*100</f>
        <v>20.488475690551162</v>
      </c>
    </row>
    <row r="17" spans="1:13" ht="14.1" customHeight="1" x14ac:dyDescent="0.2">
      <c r="A17" s="32" t="s">
        <v>19</v>
      </c>
      <c r="B17" s="24">
        <v>179690.99609</v>
      </c>
      <c r="C17" s="24">
        <f>(B17-[2]与17年同期销量比较!B16)/[2]与17年同期销量比较!B16*100</f>
        <v>-2.3799695649389303</v>
      </c>
      <c r="D17" s="24">
        <v>1597979.6884890001</v>
      </c>
      <c r="E17" s="24">
        <f>(D17-[2]与17年同期销量比较!D16)/[2]与17年同期销量比较!D16*100</f>
        <v>3.916444122307587</v>
      </c>
      <c r="F17" s="24">
        <v>221275.2702</v>
      </c>
      <c r="G17" s="24">
        <f>(F17-[2]与17年同期销量比较!F16)/[2]与17年同期销量比较!F16*100</f>
        <v>2.6745249374667592</v>
      </c>
      <c r="H17" s="24">
        <v>2852390.0304999999</v>
      </c>
      <c r="I17" s="24">
        <f>(H17-[2]与17年同期销量比较!H16)/[2]与17年同期销量比较!H16*100</f>
        <v>41.697907076944219</v>
      </c>
      <c r="J17" s="24">
        <f t="shared" si="0"/>
        <v>400966.26629</v>
      </c>
      <c r="K17" s="24">
        <f>(J17-[2]与17年同期销量比较!J16)/[2]与17年同期销量比较!J16*100</f>
        <v>0.3461234450635885</v>
      </c>
      <c r="L17" s="24">
        <f t="shared" si="1"/>
        <v>4450369.7189889997</v>
      </c>
      <c r="M17" s="24">
        <f>(L17-[2]与17年同期销量比较!L16)/[2]与17年同期销量比较!L16*100</f>
        <v>25.33561461638455</v>
      </c>
    </row>
    <row r="18" spans="1:13" ht="14.1" customHeight="1" x14ac:dyDescent="0.2">
      <c r="A18" s="32" t="s">
        <v>20</v>
      </c>
      <c r="B18" s="24">
        <v>156206.536269</v>
      </c>
      <c r="C18" s="24">
        <f>(B18-[2]与17年同期销量比较!B17)/[2]与17年同期销量比较!B17*100</f>
        <v>5.2183955806954518</v>
      </c>
      <c r="D18" s="24">
        <v>1677928.2146350001</v>
      </c>
      <c r="E18" s="24">
        <f>(D18-[2]与17年同期销量比较!D17)/[2]与17年同期销量比较!D17*100</f>
        <v>7.2575994115749287</v>
      </c>
      <c r="F18" s="24">
        <v>157410.4706</v>
      </c>
      <c r="G18" s="24">
        <f>(F18-[2]与17年同期销量比较!F17)/[2]与17年同期销量比较!F17*100</f>
        <v>39.340099371846193</v>
      </c>
      <c r="H18" s="24">
        <v>2062356.6355000001</v>
      </c>
      <c r="I18" s="24">
        <f>(H18-[2]与17年同期销量比较!H17)/[2]与17年同期销量比较!H17*100</f>
        <v>50.49346129088751</v>
      </c>
      <c r="J18" s="24">
        <f t="shared" si="0"/>
        <v>313617.00686900003</v>
      </c>
      <c r="K18" s="24">
        <f>(J18-[2]与17年同期销量比较!J17)/[2]与17年同期销量比较!J17*100</f>
        <v>19.963108260610738</v>
      </c>
      <c r="L18" s="24">
        <f t="shared" si="1"/>
        <v>3740284.8501350004</v>
      </c>
      <c r="M18" s="24">
        <f>(L18-[2]与17年同期销量比较!L17)/[2]与17年同期销量比较!L17*100</f>
        <v>27.446545495526514</v>
      </c>
    </row>
    <row r="19" spans="1:13" ht="14.1" customHeight="1" x14ac:dyDescent="0.2">
      <c r="A19" s="32" t="s">
        <v>21</v>
      </c>
      <c r="B19" s="24">
        <v>67780.257039000004</v>
      </c>
      <c r="C19" s="24">
        <f>(B19-[2]与17年同期销量比较!B18)/[2]与17年同期销量比较!B18*100</f>
        <v>7.5787146390915492</v>
      </c>
      <c r="D19" s="24">
        <v>758482.93552399997</v>
      </c>
      <c r="E19" s="24">
        <f>(D19-[2]与17年同期销量比较!D18)/[2]与17年同期销量比较!D18*100</f>
        <v>2.4194256736103141</v>
      </c>
      <c r="F19" s="24">
        <v>76476.713799999998</v>
      </c>
      <c r="G19" s="24">
        <f>(F19-[2]与17年同期销量比较!F18)/[2]与17年同期销量比较!F18*100</f>
        <v>17.812727276897832</v>
      </c>
      <c r="H19" s="24">
        <v>972782.23600000003</v>
      </c>
      <c r="I19" s="24">
        <f>(H19-[2]与17年同期销量比较!H18)/[2]与17年同期销量比较!H18*100</f>
        <v>61.136883213215576</v>
      </c>
      <c r="J19" s="24">
        <f t="shared" si="0"/>
        <v>144256.97083900002</v>
      </c>
      <c r="K19" s="24">
        <f>(J19-[2]与17年同期销量比较!J18)/[2]与17年同期销量比较!J18*100</f>
        <v>12.772065742891984</v>
      </c>
      <c r="L19" s="24">
        <f t="shared" si="1"/>
        <v>1731265.1715239999</v>
      </c>
      <c r="M19" s="24">
        <f>(L19-[2]与17年同期销量比较!L18)/[2]与17年同期销量比较!L18*100</f>
        <v>28.788998037261386</v>
      </c>
    </row>
    <row r="20" spans="1:13" ht="14.1" customHeight="1" x14ac:dyDescent="0.2">
      <c r="A20" s="32" t="s">
        <v>22</v>
      </c>
      <c r="B20" s="24">
        <v>48893.120577000002</v>
      </c>
      <c r="C20" s="24">
        <f>(B20-[2]与17年同期销量比较!B19)/[2]与17年同期销量比较!B19*100</f>
        <v>-2.3805186916177843</v>
      </c>
      <c r="D20" s="24">
        <v>501364.28335099999</v>
      </c>
      <c r="E20" s="24">
        <f>(D20-[2]与17年同期销量比较!D19)/[2]与17年同期销量比较!D19*100</f>
        <v>-1.0233341444365196</v>
      </c>
      <c r="F20" s="24">
        <v>93694.631699999998</v>
      </c>
      <c r="G20" s="24">
        <f>(F20-[2]与17年同期销量比较!F19)/[2]与17年同期销量比较!F19*100</f>
        <v>30.045799022344593</v>
      </c>
      <c r="H20" s="24">
        <v>1209771.6052999999</v>
      </c>
      <c r="I20" s="24">
        <f>(H20-[2]与17年同期销量比较!H19)/[2]与17年同期销量比较!H19*100</f>
        <v>13.635954356977228</v>
      </c>
      <c r="J20" s="24">
        <f t="shared" si="0"/>
        <v>142587.75227699999</v>
      </c>
      <c r="K20" s="24">
        <f>(J20-[2]与17年同期销量比较!J19)/[2]与17年同期销量比较!J19*100</f>
        <v>16.748100161230589</v>
      </c>
      <c r="L20" s="24">
        <f t="shared" si="1"/>
        <v>1711135.8886509999</v>
      </c>
      <c r="M20" s="24">
        <f>(L20-[2]与17年同期销量比较!L19)/[2]与17年同期销量比较!L19*100</f>
        <v>8.9097163228866645</v>
      </c>
    </row>
    <row r="21" spans="1:13" ht="14.1" customHeight="1" x14ac:dyDescent="0.2">
      <c r="A21" s="32" t="s">
        <v>23</v>
      </c>
      <c r="B21" s="24">
        <v>32172.836984000001</v>
      </c>
      <c r="C21" s="24">
        <f>(B21-[2]与17年同期销量比较!B20)/[2]与17年同期销量比较!B20*100</f>
        <v>-18.145070572992058</v>
      </c>
      <c r="D21" s="24">
        <v>512209.87887199997</v>
      </c>
      <c r="E21" s="24">
        <f>(D21-[2]与17年同期销量比较!D20)/[2]与17年同期销量比较!D20*100</f>
        <v>20.701736187017321</v>
      </c>
      <c r="F21" s="24">
        <v>46426.505799999999</v>
      </c>
      <c r="G21" s="24">
        <f>(F21-[2]与17年同期销量比较!F20)/[2]与17年同期销量比较!F20*100</f>
        <v>-10.546487205316909</v>
      </c>
      <c r="H21" s="24">
        <v>828424.84160000004</v>
      </c>
      <c r="I21" s="24">
        <f>(H21-[2]与17年同期销量比较!H20)/[2]与17年同期销量比较!H20*100</f>
        <v>76.104465206166054</v>
      </c>
      <c r="J21" s="24">
        <f t="shared" si="0"/>
        <v>78599.342784000008</v>
      </c>
      <c r="K21" s="24">
        <f>(J21-[2]与17年同期销量比较!J20)/[2]与17年同期销量比较!J20*100</f>
        <v>-13.82109440726526</v>
      </c>
      <c r="L21" s="24">
        <f t="shared" si="1"/>
        <v>1340634.7204720001</v>
      </c>
      <c r="M21" s="24">
        <f>(L21-[2]与17年同期销量比较!L20)/[2]与17年同期销量比较!L20*100</f>
        <v>49.82896936593653</v>
      </c>
    </row>
    <row r="22" spans="1:13" ht="14.1" customHeight="1" x14ac:dyDescent="0.2">
      <c r="A22" s="32" t="s">
        <v>24</v>
      </c>
      <c r="B22" s="24">
        <v>147578.92039000001</v>
      </c>
      <c r="C22" s="24">
        <f>(B22-[2]与17年同期销量比较!B21)/[2]与17年同期销量比较!B21*100</f>
        <v>-1.1106957025620998</v>
      </c>
      <c r="D22" s="24">
        <v>1529581.397317</v>
      </c>
      <c r="E22" s="24">
        <f>(D22-[2]与17年同期销量比较!D21)/[2]与17年同期销量比较!D21*100</f>
        <v>0.95868203272517472</v>
      </c>
      <c r="F22" s="24">
        <v>217974.9584</v>
      </c>
      <c r="G22" s="24">
        <f>(F22-[2]与17年同期销量比较!F21)/[2]与17年同期销量比较!F21*100</f>
        <v>46.477624392688021</v>
      </c>
      <c r="H22" s="24">
        <v>2524066.2352</v>
      </c>
      <c r="I22" s="24">
        <f>(H22-[2]与17年同期销量比较!H21)/[2]与17年同期销量比较!H21*100</f>
        <v>38.694484521134953</v>
      </c>
      <c r="J22" s="24">
        <f t="shared" si="0"/>
        <v>365553.87878999999</v>
      </c>
      <c r="K22" s="24">
        <f>(J22-[2]与17年同期销量比较!J21)/[2]与17年同期销量比较!J21*100</f>
        <v>22.649504202633857</v>
      </c>
      <c r="L22" s="24">
        <f t="shared" si="1"/>
        <v>4053647.6325169997</v>
      </c>
      <c r="M22" s="24">
        <f>(L22-[2]与17年同期销量比较!L21)/[2]与17年同期销量比较!L21*100</f>
        <v>21.551140013639795</v>
      </c>
    </row>
    <row r="23" spans="1:13" ht="14.1" customHeight="1" x14ac:dyDescent="0.2">
      <c r="A23" s="32" t="s">
        <v>25</v>
      </c>
      <c r="B23" s="24">
        <v>72208.050971999997</v>
      </c>
      <c r="C23" s="24">
        <f>(B23-[2]与17年同期销量比较!B22)/[2]与17年同期销量比较!B22*100</f>
        <v>1.4138377460357847</v>
      </c>
      <c r="D23" s="24">
        <v>701216.97435100004</v>
      </c>
      <c r="E23" s="24">
        <f>(D23-[2]与17年同期销量比较!D22)/[2]与17年同期销量比较!D22*100</f>
        <v>1.7705350080400934</v>
      </c>
      <c r="F23" s="24">
        <v>161497.3505</v>
      </c>
      <c r="G23" s="24">
        <f>(F23-[2]与17年同期销量比较!F22)/[2]与17年同期销量比较!F22*100</f>
        <v>35.841023972205797</v>
      </c>
      <c r="H23" s="24">
        <v>1828002.6340999999</v>
      </c>
      <c r="I23" s="24">
        <f>(H23-[2]与17年同期销量比较!H22)/[2]与17年同期销量比较!H22*100</f>
        <v>36.771422186610899</v>
      </c>
      <c r="J23" s="24">
        <f t="shared" si="0"/>
        <v>233705.401472</v>
      </c>
      <c r="K23" s="24">
        <f>(J23-[2]与17年同期销量比较!J22)/[2]与17年同期销量比较!J22*100</f>
        <v>22.945638991922774</v>
      </c>
      <c r="L23" s="24">
        <f t="shared" si="1"/>
        <v>2529219.6084509999</v>
      </c>
      <c r="M23" s="24">
        <f>(L23-[2]与17年同期销量比较!L22)/[2]与17年同期销量比较!L22*100</f>
        <v>24.865442530723673</v>
      </c>
    </row>
    <row r="24" spans="1:13" ht="14.1" customHeight="1" x14ac:dyDescent="0.2">
      <c r="A24" s="32" t="s">
        <v>26</v>
      </c>
      <c r="B24" s="24">
        <v>84603.339810999998</v>
      </c>
      <c r="C24" s="24">
        <f>(B24-[2]与17年同期销量比较!B23)/[2]与17年同期销量比较!B23*100</f>
        <v>-1.0762143782202402</v>
      </c>
      <c r="D24" s="24">
        <v>1045917.9589</v>
      </c>
      <c r="E24" s="24">
        <f>(D24-[2]与17年同期销量比较!D23)/[2]与17年同期销量比较!D23*100</f>
        <v>1.7784989362379882</v>
      </c>
      <c r="F24" s="24">
        <v>92301.267999999996</v>
      </c>
      <c r="G24" s="24">
        <f>(F24-[2]与17年同期销量比较!F23)/[2]与17年同期销量比较!F23*100</f>
        <v>33.399199162278421</v>
      </c>
      <c r="H24" s="24">
        <v>1306453.047</v>
      </c>
      <c r="I24" s="24">
        <f>(H24-[2]与17年同期销量比较!H23)/[2]与17年同期销量比较!H23*100</f>
        <v>40.479690694449175</v>
      </c>
      <c r="J24" s="24">
        <f t="shared" si="0"/>
        <v>176904.60781099999</v>
      </c>
      <c r="K24" s="24">
        <f>(J24-[2]与17年同期销量比较!J23)/[2]与17年同期销量比较!J23*100</f>
        <v>14.341855909816726</v>
      </c>
      <c r="L24" s="24">
        <f t="shared" si="1"/>
        <v>2352371.0059000002</v>
      </c>
      <c r="M24" s="24">
        <f>(L24-[2]与17年同期销量比较!L23)/[2]与17年同期销量比较!L23*100</f>
        <v>20.163884595735073</v>
      </c>
    </row>
    <row r="25" spans="1:13" ht="14.1" customHeight="1" x14ac:dyDescent="0.2">
      <c r="A25" s="32" t="s">
        <v>27</v>
      </c>
      <c r="B25" s="24">
        <v>82065.164262000006</v>
      </c>
      <c r="C25" s="24">
        <f>(B25-[2]与17年同期销量比较!B24)/[2]与17年同期销量比较!B24*100</f>
        <v>-3.1824835384006724</v>
      </c>
      <c r="D25" s="24">
        <v>916609.36871199997</v>
      </c>
      <c r="E25" s="24">
        <f>(D25-[2]与17年同期销量比较!D24)/[2]与17年同期销量比较!D24*100</f>
        <v>2.9495395757674334</v>
      </c>
      <c r="F25" s="24">
        <v>61141.262300000002</v>
      </c>
      <c r="G25" s="24">
        <f>(F25-[2]与17年同期销量比较!F24)/[2]与17年同期销量比较!F24*100</f>
        <v>-35.484869533673518</v>
      </c>
      <c r="H25" s="24">
        <v>1026632.4915</v>
      </c>
      <c r="I25" s="24">
        <f>(H25-[2]与17年同期销量比较!H24)/[2]与17年同期销量比较!H24*100</f>
        <v>25.311030739915953</v>
      </c>
      <c r="J25" s="24">
        <f t="shared" si="0"/>
        <v>143206.42656200001</v>
      </c>
      <c r="K25" s="24">
        <f>(J25-[2]与17年同期销量比较!J24)/[2]与17年同期销量比较!J24*100</f>
        <v>-20.233990972744458</v>
      </c>
      <c r="L25" s="24">
        <f t="shared" si="1"/>
        <v>1943241.8602120001</v>
      </c>
      <c r="M25" s="24">
        <f>(L25-[2]与17年同期销量比较!L24)/[2]与17年同期销量比较!L24*100</f>
        <v>13.665422958078763</v>
      </c>
    </row>
    <row r="26" spans="1:13" ht="14.1" customHeight="1" x14ac:dyDescent="0.2">
      <c r="A26" s="32" t="s">
        <v>28</v>
      </c>
      <c r="B26" s="24">
        <v>227150.60100299999</v>
      </c>
      <c r="C26" s="24">
        <f>(B26-[2]与17年同期销量比较!B25)/[2]与17年同期销量比较!B25*100</f>
        <v>5.861060076969455</v>
      </c>
      <c r="D26" s="24">
        <v>2427035.2976070005</v>
      </c>
      <c r="E26" s="24">
        <f>(D26-[2]与17年同期销量比较!D25)/[2]与17年同期销量比较!D25*100</f>
        <v>6.056641730410699</v>
      </c>
      <c r="F26" s="24">
        <v>216842.01139999999</v>
      </c>
      <c r="G26" s="24">
        <f>(F26-[2]与17年同期销量比较!F25)/[2]与17年同期销量比较!F25*100</f>
        <v>15.932424824692292</v>
      </c>
      <c r="H26" s="24">
        <v>2471863.517</v>
      </c>
      <c r="I26" s="24">
        <f>(H26-[2]与17年同期销量比较!H25)/[2]与17年同期销量比较!H25*100</f>
        <v>27.455783949580585</v>
      </c>
      <c r="J26" s="24">
        <f t="shared" si="0"/>
        <v>443992.61240300001</v>
      </c>
      <c r="K26" s="24">
        <f>(J26-[2]与17年同期销量比较!J25)/[2]与17年同期销量比较!J25*100</f>
        <v>10.551524251825599</v>
      </c>
      <c r="L26" s="24">
        <f t="shared" si="1"/>
        <v>4898898.814607</v>
      </c>
      <c r="M26" s="24">
        <f>(L26-[2]与17年同期销量比较!L25)/[2]与17年同期销量比较!L25*100</f>
        <v>15.872868759313508</v>
      </c>
    </row>
    <row r="27" spans="1:13" ht="14.1" customHeight="1" x14ac:dyDescent="0.2">
      <c r="A27" s="32" t="s">
        <v>29</v>
      </c>
      <c r="B27" s="24">
        <v>43888.839263000002</v>
      </c>
      <c r="C27" s="24">
        <f>(B27-[2]与17年同期销量比较!B26)/[2]与17年同期销量比较!B26*100</f>
        <v>-2.657138355356059</v>
      </c>
      <c r="D27" s="24">
        <v>551999.00234600005</v>
      </c>
      <c r="E27" s="24">
        <f>(D27-[2]与17年同期销量比较!D26)/[2]与17年同期销量比较!D26*100</f>
        <v>8.7116771892981337E-2</v>
      </c>
      <c r="F27" s="24">
        <v>23049.329099999999</v>
      </c>
      <c r="G27" s="24">
        <f>(F27-[2]与17年同期销量比较!F26)/[2]与17年同期销量比较!F26*100</f>
        <v>-23.299275567691989</v>
      </c>
      <c r="H27" s="24">
        <v>400407.73989999999</v>
      </c>
      <c r="I27" s="24">
        <f>(H27-[2]与17年同期销量比较!H26)/[2]与17年同期销量比较!H26*100</f>
        <v>25.151551848932467</v>
      </c>
      <c r="J27" s="24">
        <f t="shared" si="0"/>
        <v>66938.168363000004</v>
      </c>
      <c r="K27" s="24">
        <f>(J27-[2]与17年同期销量比较!J26)/[2]与17年同期销量比较!J26*100</f>
        <v>-10.912853637570425</v>
      </c>
      <c r="L27" s="24">
        <f t="shared" si="1"/>
        <v>952406.7422460001</v>
      </c>
      <c r="M27" s="24">
        <f>(L27-[2]与17年同期销量比较!L26)/[2]与17年同期销量比较!L26*100</f>
        <v>9.2890328181295772</v>
      </c>
    </row>
    <row r="28" spans="1:13" ht="14.1" customHeight="1" x14ac:dyDescent="0.2">
      <c r="A28" s="32" t="s">
        <v>30</v>
      </c>
      <c r="B28" s="24">
        <v>12619.161966</v>
      </c>
      <c r="C28" s="24">
        <f>(B28-[2]与17年同期销量比较!B27)/[2]与17年同期销量比较!B27*100</f>
        <v>-13.42333386085488</v>
      </c>
      <c r="D28" s="24">
        <v>141796.82109799999</v>
      </c>
      <c r="E28" s="24">
        <f>(D28-[2]与17年同期销量比较!D27)/[2]与17年同期销量比较!D27*100</f>
        <v>-7.6985040648901997</v>
      </c>
      <c r="F28" s="24">
        <v>10324.94377</v>
      </c>
      <c r="G28" s="24">
        <f>(F28-[2]与17年同期销量比较!F27)/[2]与17年同期销量比较!F27*100</f>
        <v>-26.687502743331315</v>
      </c>
      <c r="H28" s="24">
        <v>167863.16584</v>
      </c>
      <c r="I28" s="24">
        <f>(H28-[2]与17年同期销量比较!H27)/[2]与17年同期销量比较!H27*100</f>
        <v>39.022198128396177</v>
      </c>
      <c r="J28" s="24">
        <f t="shared" si="0"/>
        <v>22944.105735999998</v>
      </c>
      <c r="K28" s="24">
        <f>(J28-[2]与17年同期销量比较!J27)/[2]与17年同期销量比较!J27*100</f>
        <v>-19.941508497246975</v>
      </c>
      <c r="L28" s="24">
        <f t="shared" si="1"/>
        <v>309659.98693799996</v>
      </c>
      <c r="M28" s="24">
        <f>(L28-[2]与17年同期销量比较!L27)/[2]与17年同期销量比较!L27*100</f>
        <v>12.862550703596412</v>
      </c>
    </row>
    <row r="29" spans="1:13" ht="14.1" customHeight="1" x14ac:dyDescent="0.2">
      <c r="A29" s="32" t="s">
        <v>31</v>
      </c>
      <c r="B29" s="24">
        <v>46675.038302000001</v>
      </c>
      <c r="C29" s="24">
        <f>(B29-[2]与17年同期销量比较!B28)/[2]与17年同期销量比较!B28*100</f>
        <v>-12.409811450972059</v>
      </c>
      <c r="D29" s="24">
        <v>582714.74777699995</v>
      </c>
      <c r="E29" s="24">
        <f>(D29-[2]与17年同期销量比较!D28)/[2]与17年同期销量比较!D28*100</f>
        <v>4.937694788569889</v>
      </c>
      <c r="F29" s="24">
        <v>42215.535900000003</v>
      </c>
      <c r="G29" s="24">
        <f>(F29-[2]与17年同期销量比较!F28)/[2]与17年同期销量比较!F28*100</f>
        <v>67.14103486745384</v>
      </c>
      <c r="H29" s="24">
        <v>596669.54709999997</v>
      </c>
      <c r="I29" s="24">
        <f>(H29-[2]与17年同期销量比较!H28)/[2]与17年同期销量比较!H28*100</f>
        <v>25.70496527584411</v>
      </c>
      <c r="J29" s="24">
        <f t="shared" si="0"/>
        <v>88890.574202000003</v>
      </c>
      <c r="K29" s="24">
        <f>(J29-[2]与17年同期销量比较!J28)/[2]与17年同期销量比较!J28*100</f>
        <v>13.170935268359402</v>
      </c>
      <c r="L29" s="24">
        <f t="shared" si="1"/>
        <v>1179384.2948769999</v>
      </c>
      <c r="M29" s="24">
        <f>(L29-[2]与17年同期销量比较!L28)/[2]与17年同期销量比较!L28*100</f>
        <v>14.508374182753467</v>
      </c>
    </row>
    <row r="30" spans="1:13" ht="14.1" customHeight="1" x14ac:dyDescent="0.2">
      <c r="A30" s="32" t="s">
        <v>32</v>
      </c>
      <c r="B30" s="24">
        <v>84746.929730000003</v>
      </c>
      <c r="C30" s="24">
        <f>(B30-[2]与17年同期销量比较!B29)/[2]与17年同期销量比较!B29*100</f>
        <v>6.1272333277051931</v>
      </c>
      <c r="D30" s="24">
        <v>923632.20506399998</v>
      </c>
      <c r="E30" s="24">
        <f>(D30-[2]与17年同期销量比较!D29)/[2]与17年同期销量比较!D29*100</f>
        <v>3.5230053717617742</v>
      </c>
      <c r="F30" s="24">
        <v>76790.886199999994</v>
      </c>
      <c r="G30" s="24">
        <f>(F30-[2]与17年同期销量比较!F29)/[2]与17年同期销量比较!F29*100</f>
        <v>72.04065302168155</v>
      </c>
      <c r="H30" s="24">
        <v>848504.33689999999</v>
      </c>
      <c r="I30" s="24">
        <f>(H30-[2]与17年同期销量比较!H29)/[2]与17年同期销量比较!H29*100</f>
        <v>79.905465557143245</v>
      </c>
      <c r="J30" s="24">
        <f t="shared" si="0"/>
        <v>161537.81592999998</v>
      </c>
      <c r="K30" s="24">
        <f>(J30-[2]与17年同期销量比较!J29)/[2]与17年同期销量比较!J29*100</f>
        <v>29.760299692348095</v>
      </c>
      <c r="L30" s="24">
        <f t="shared" si="1"/>
        <v>1772136.5419640001</v>
      </c>
      <c r="M30" s="24">
        <f>(L30-[2]与17年同期销量比较!L29)/[2]与17年同期销量比较!L29*100</f>
        <v>29.937375642859255</v>
      </c>
    </row>
    <row r="31" spans="1:13" ht="14.1" customHeight="1" x14ac:dyDescent="0.2">
      <c r="A31" s="32" t="s">
        <v>33</v>
      </c>
      <c r="B31" s="24">
        <v>28585.531912999999</v>
      </c>
      <c r="C31" s="24">
        <f>(B31-[2]与17年同期销量比较!B30)/[2]与17年同期销量比较!B30*100</f>
        <v>-8.660156200272878</v>
      </c>
      <c r="D31" s="24">
        <v>283381.185482</v>
      </c>
      <c r="E31" s="24">
        <f>(D31-[2]与17年同期销量比较!D30)/[2]与17年同期销量比较!D30*100</f>
        <v>0.39175829142293728</v>
      </c>
      <c r="F31" s="24">
        <v>45306.968999999997</v>
      </c>
      <c r="G31" s="24">
        <f>(F31-[2]与17年同期销量比较!F30)/[2]与17年同期销量比较!F30*100</f>
        <v>44.999700300036935</v>
      </c>
      <c r="H31" s="24">
        <v>568044.02190000005</v>
      </c>
      <c r="I31" s="24">
        <f>(H31-[2]与17年同期销量比较!H30)/[2]与17年同期销量比较!H30*100</f>
        <v>63.385381508859204</v>
      </c>
      <c r="J31" s="24">
        <f t="shared" si="0"/>
        <v>73892.500912999996</v>
      </c>
      <c r="K31" s="24">
        <f>(J31-[2]与17年同期销量比较!J30)/[2]与17年同期销量比较!J30*100</f>
        <v>18.14851699872969</v>
      </c>
      <c r="L31" s="24">
        <f t="shared" si="1"/>
        <v>851425.20738200005</v>
      </c>
      <c r="M31" s="24">
        <f>(L31-[2]与17年同期销量比较!L30)/[2]与17年同期销量比较!L30*100</f>
        <v>35.158311823030353</v>
      </c>
    </row>
    <row r="32" spans="1:13" ht="14.1" customHeight="1" x14ac:dyDescent="0.2">
      <c r="A32" s="32" t="s">
        <v>34</v>
      </c>
      <c r="B32" s="24">
        <v>72896.103000999996</v>
      </c>
      <c r="C32" s="24">
        <f>(B32-[2]与17年同期销量比较!B31)/[2]与17年同期销量比较!B31*100</f>
        <v>5.6219533705670708</v>
      </c>
      <c r="D32" s="24">
        <v>813535.09951299999</v>
      </c>
      <c r="E32" s="24">
        <f>(D32-[2]与17年同期销量比较!D31)/[2]与17年同期销量比较!D31*100</f>
        <v>7.3214798828284868</v>
      </c>
      <c r="F32" s="24">
        <v>79559.651199999993</v>
      </c>
      <c r="G32" s="24">
        <f>(F32-[2]与17年同期销量比较!F31)/[2]与17年同期销量比较!F31*100</f>
        <v>26.855368064133007</v>
      </c>
      <c r="H32" s="24">
        <v>1020823.5804</v>
      </c>
      <c r="I32" s="24">
        <f>(H32-[2]与17年同期销量比较!H31)/[2]与17年同期销量比较!H31*100</f>
        <v>34.340021951981676</v>
      </c>
      <c r="J32" s="24">
        <f t="shared" si="0"/>
        <v>152455.75420099997</v>
      </c>
      <c r="K32" s="24">
        <f>(J32-[2]与17年同期销量比较!J31)/[2]与17年同期销量比较!J31*100</f>
        <v>15.730988462307192</v>
      </c>
      <c r="L32" s="24">
        <f t="shared" si="1"/>
        <v>1834358.679913</v>
      </c>
      <c r="M32" s="24">
        <f>(L32-[2]与17年同期销量比较!L31)/[2]与17年同期销量比较!L31*100</f>
        <v>20.847169347013775</v>
      </c>
    </row>
    <row r="33" spans="1:13" ht="14.1" customHeight="1" x14ac:dyDescent="0.2">
      <c r="A33" s="32" t="s">
        <v>35</v>
      </c>
      <c r="B33" s="24">
        <v>32122.6404</v>
      </c>
      <c r="C33" s="24">
        <f>(B33-[2]与17年同期销量比较!B32)/[2]与17年同期销量比较!B32*100</f>
        <v>56.741624317539532</v>
      </c>
      <c r="D33" s="24">
        <v>239728.1648</v>
      </c>
      <c r="E33" s="24">
        <f>(D33-[2]与17年同期销量比较!D32)/[2]与17年同期销量比较!D32*100</f>
        <v>-10.593209670380203</v>
      </c>
      <c r="F33" s="24">
        <v>9225.5625999999993</v>
      </c>
      <c r="G33" s="24">
        <f>(F33-[2]与17年同期销量比较!F32)/[2]与17年同期销量比较!F32*100</f>
        <v>18.625622672604354</v>
      </c>
      <c r="H33" s="24">
        <v>101996.0472</v>
      </c>
      <c r="I33" s="24">
        <f>(H33-[2]与17年同期销量比较!H32)/[2]与17年同期销量比较!H32*100</f>
        <v>14.817876593421486</v>
      </c>
      <c r="J33" s="24">
        <f t="shared" si="0"/>
        <v>41348.203000000001</v>
      </c>
      <c r="K33" s="24">
        <f>(J33-[2]与17年同期销量比较!J32)/[2]与17年同期销量比较!J32*100</f>
        <v>46.256350312871326</v>
      </c>
      <c r="L33" s="24">
        <f t="shared" si="1"/>
        <v>341724.212</v>
      </c>
      <c r="M33" s="24">
        <f>(L33-[2]与17年同期销量比较!L32)/[2]与17年同期销量比较!L32*100</f>
        <v>-4.2695044484350255</v>
      </c>
    </row>
    <row r="34" spans="1:13" ht="14.1" customHeight="1" x14ac:dyDescent="0.2">
      <c r="A34" s="32" t="s">
        <v>36</v>
      </c>
      <c r="B34" s="24">
        <v>83057.304839000004</v>
      </c>
      <c r="C34" s="24">
        <f>(B34-[2]与17年同期销量比较!B33)/[2]与17年同期销量比较!B33*100</f>
        <v>-2.4266100194619873</v>
      </c>
      <c r="D34" s="24">
        <v>988513.79677799996</v>
      </c>
      <c r="E34" s="24">
        <f>(D34-[2]与17年同期销量比较!D33)/[2]与17年同期销量比较!D33*100</f>
        <v>7.9502460603986833</v>
      </c>
      <c r="F34" s="24">
        <v>50169.776299999998</v>
      </c>
      <c r="G34" s="24">
        <f>(F34-[2]与17年同期销量比较!F33)/[2]与17年同期销量比较!F33*100</f>
        <v>20.939682574609567</v>
      </c>
      <c r="H34" s="24">
        <v>830683.66819999996</v>
      </c>
      <c r="I34" s="24">
        <f>(H34-[2]与17年同期销量比较!H33)/[2]与17年同期销量比较!H33*100</f>
        <v>26.190877062200101</v>
      </c>
      <c r="J34" s="24">
        <f t="shared" si="0"/>
        <v>133227.08113900002</v>
      </c>
      <c r="K34" s="24">
        <f>(J34-[2]与17年同期销量比较!J33)/[2]与17年同期销量比较!J33*100</f>
        <v>5.2294995989766457</v>
      </c>
      <c r="L34" s="24">
        <f t="shared" si="1"/>
        <v>1819197.4649779999</v>
      </c>
      <c r="M34" s="24">
        <f>(L34-[2]与17年同期销量比较!L33)/[2]与17年同期销量比较!L33*100</f>
        <v>15.57886937136117</v>
      </c>
    </row>
    <row r="35" spans="1:13" ht="14.1" customHeight="1" x14ac:dyDescent="0.2">
      <c r="A35" s="32" t="s">
        <v>37</v>
      </c>
      <c r="B35" s="24">
        <v>38750.812271000003</v>
      </c>
      <c r="C35" s="24">
        <f>(B35-[2]与17年同期销量比较!B34)/[2]与17年同期销量比较!B34*100</f>
        <v>-3.5570789221774022</v>
      </c>
      <c r="D35" s="24">
        <v>476699.66328699997</v>
      </c>
      <c r="E35" s="24">
        <f>(D35-[2]与17年同期销量比较!D34)/[2]与17年同期销量比较!D34*100</f>
        <v>-3.6202356840961945</v>
      </c>
      <c r="F35" s="24">
        <v>33097.396999999997</v>
      </c>
      <c r="G35" s="24">
        <f>(F35-[2]与17年同期销量比较!F34)/[2]与17年同期销量比较!F34*100</f>
        <v>19.63975278415467</v>
      </c>
      <c r="H35" s="24">
        <v>390093.50540000002</v>
      </c>
      <c r="I35" s="24">
        <f>(H35-[2]与17年同期销量比较!H34)/[2]与17年同期销量比较!H34*100</f>
        <v>27.004183895786486</v>
      </c>
      <c r="J35" s="24">
        <f t="shared" si="0"/>
        <v>71848.209271</v>
      </c>
      <c r="K35" s="24">
        <f>(J35-[2]与17年同期销量比较!J34)/[2]与17年同期销量比较!J34*100</f>
        <v>5.9016739913809273</v>
      </c>
      <c r="L35" s="24">
        <f t="shared" si="1"/>
        <v>866793.16868699994</v>
      </c>
      <c r="M35" s="24">
        <f>(L35-[2]与17年同期销量比较!L34)/[2]与17年同期销量比较!L34*100</f>
        <v>8.111884878495438</v>
      </c>
    </row>
    <row r="36" spans="1:13" ht="14.1" customHeight="1" x14ac:dyDescent="0.2">
      <c r="A36" s="32" t="s">
        <v>38</v>
      </c>
      <c r="B36" s="24">
        <v>14765.271848</v>
      </c>
      <c r="C36" s="24">
        <f>(B36-[2]与17年同期销量比较!B35)/[2]与17年同期销量比较!B35*100</f>
        <v>-7.0090685618488839</v>
      </c>
      <c r="D36" s="24">
        <v>162031.97480900001</v>
      </c>
      <c r="E36" s="24">
        <f>(D36-[2]与17年同期销量比较!D35)/[2]与17年同期销量比较!D35*100</f>
        <v>-3.4833806467983002</v>
      </c>
      <c r="F36" s="24">
        <v>7812.6953000000003</v>
      </c>
      <c r="G36" s="24">
        <f>(F36-[2]与17年同期销量比较!F35)/[2]与17年同期销量比较!F35*100</f>
        <v>-19.384717652044721</v>
      </c>
      <c r="H36" s="24">
        <v>105726.9834</v>
      </c>
      <c r="I36" s="24">
        <f>(H36-[2]与17年同期销量比较!H35)/[2]与17年同期销量比较!H35*100</f>
        <v>29.447221599651986</v>
      </c>
      <c r="J36" s="24">
        <f t="shared" si="0"/>
        <v>22577.967148</v>
      </c>
      <c r="K36" s="24">
        <f>(J36-[2]与17年同期销量比较!J35)/[2]与17年同期销量比较!J35*100</f>
        <v>-11.699674630152883</v>
      </c>
      <c r="L36" s="24">
        <f t="shared" si="1"/>
        <v>267758.958209</v>
      </c>
      <c r="M36" s="24">
        <f>(L36-[2]与17年同期销量比较!L35)/[2]与17年同期销量比较!L35*100</f>
        <v>7.2943030703264631</v>
      </c>
    </row>
    <row r="37" spans="1:13" ht="14.1" customHeight="1" x14ac:dyDescent="0.2">
      <c r="A37" s="32" t="s">
        <v>39</v>
      </c>
      <c r="B37" s="24">
        <v>17178.949842000002</v>
      </c>
      <c r="C37" s="24">
        <f>(B37-[2]与17年同期销量比较!B36)/[2]与17年同期销量比较!B36*100</f>
        <v>8.0500629059000595</v>
      </c>
      <c r="D37" s="24">
        <v>186155.27395100001</v>
      </c>
      <c r="E37" s="24">
        <f>(D37-[2]与17年同期销量比较!D36)/[2]与17年同期销量比较!D36*100</f>
        <v>4.9034381128046522</v>
      </c>
      <c r="F37" s="24">
        <v>12882.526099999999</v>
      </c>
      <c r="G37" s="24">
        <f>(F37-[2]与17年同期销量比较!F36)/[2]与17年同期销量比较!F36*100</f>
        <v>12.074813747174506</v>
      </c>
      <c r="H37" s="24">
        <v>164628.4534</v>
      </c>
      <c r="I37" s="24">
        <f>(H37-[2]与17年同期销量比较!H36)/[2]与17年同期销量比较!H36*100</f>
        <v>41.806042321353601</v>
      </c>
      <c r="J37" s="24">
        <f t="shared" si="0"/>
        <v>30061.475942000001</v>
      </c>
      <c r="K37" s="24">
        <f>(J37-[2]与17年同期销量比较!J36)/[2]与17年同期销量比较!J36*100</f>
        <v>9.7388784705753633</v>
      </c>
      <c r="L37" s="24">
        <f t="shared" si="1"/>
        <v>350783.72735100001</v>
      </c>
      <c r="M37" s="24">
        <f>(L37-[2]与17年同期销量比较!L36)/[2]与17年同期销量比较!L36*100</f>
        <v>19.497897134440922</v>
      </c>
    </row>
    <row r="38" spans="1:13" ht="14.1" customHeight="1" x14ac:dyDescent="0.2">
      <c r="A38" s="32" t="s">
        <v>40</v>
      </c>
      <c r="B38" s="24">
        <v>46644.8514</v>
      </c>
      <c r="C38" s="24">
        <f>(B38-[2]与17年同期销量比较!B37)/[2]与17年同期销量比较!B37*100</f>
        <v>7.434810620236072</v>
      </c>
      <c r="D38" s="24">
        <v>522207.32150000002</v>
      </c>
      <c r="E38" s="24">
        <f>(D38-[2]与17年同期销量比较!D37)/[2]与17年同期销量比较!D37*100</f>
        <v>13.212900127317964</v>
      </c>
      <c r="F38" s="24">
        <v>28236.066999999999</v>
      </c>
      <c r="G38" s="24">
        <f>(F38-[2]与17年同期销量比较!F37)/[2]与17年同期销量比较!F37*100</f>
        <v>4.8770521538941702</v>
      </c>
      <c r="H38" s="24">
        <v>376665.05229999998</v>
      </c>
      <c r="I38" s="24">
        <f>(H38-[2]与17年同期销量比较!H37)/[2]与17年同期销量比较!H37*100</f>
        <v>14.070691061837143</v>
      </c>
      <c r="J38" s="24">
        <f t="shared" si="0"/>
        <v>74880.918399999995</v>
      </c>
      <c r="K38" s="24">
        <f>(J38-[2]与17年同期销量比较!J37)/[2]与17年同期销量比较!J37*100</f>
        <v>6.4558133454640769</v>
      </c>
      <c r="L38" s="24">
        <f t="shared" si="1"/>
        <v>898872.37379999994</v>
      </c>
      <c r="M38" s="24">
        <f>(L38-[2]与17年同期销量比较!L37)/[2]与17年同期销量比较!L37*100</f>
        <v>13.570775047040348</v>
      </c>
    </row>
    <row r="39" spans="1:13" ht="14.1" customHeight="1" x14ac:dyDescent="0.2">
      <c r="A39" s="32" t="s">
        <v>77</v>
      </c>
      <c r="B39" s="24">
        <v>2060324.1242729996</v>
      </c>
      <c r="C39" s="24">
        <f>(B39-[2]与17年同期销量比较!B38)/[2]与17年同期销量比较!B38*100</f>
        <v>-0.22417936397487553</v>
      </c>
      <c r="D39" s="24">
        <v>22455611.757052001</v>
      </c>
      <c r="E39" s="24">
        <f>(D39-[2]与17年同期销量比较!D38)/[2]与17年同期销量比较!D38*100</f>
        <v>3.4931503739956056</v>
      </c>
      <c r="F39" s="24">
        <v>2242108.5052700001</v>
      </c>
      <c r="G39" s="24">
        <f>(F39-[2]与17年同期销量比较!F38)/[2]与17年同期销量比较!F38*100</f>
        <v>17.806566727293433</v>
      </c>
      <c r="H39" s="24">
        <v>28691560.83444</v>
      </c>
      <c r="I39" s="24">
        <f>(H39-[2]与17年同期销量比较!H38)/[2]与17年同期销量比较!H38*100</f>
        <v>36.826967247103596</v>
      </c>
      <c r="J39" s="24">
        <f t="shared" si="0"/>
        <v>4302432.6295429999</v>
      </c>
      <c r="K39" s="24">
        <f>(J39-[2]与17年同期销量比较!J38)/[2]与17年同期销量比较!J38*100</f>
        <v>8.4237291438352049</v>
      </c>
      <c r="L39" s="24">
        <f t="shared" si="1"/>
        <v>51147172.591491997</v>
      </c>
      <c r="M39" s="24">
        <f>(L39-[2]与17年同期销量比较!L38)/[2]与17年同期销量比较!L38*100</f>
        <v>19.875505650620283</v>
      </c>
    </row>
  </sheetData>
  <mergeCells count="18">
    <mergeCell ref="F6:F7"/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彩票销售情况表</vt:lpstr>
      <vt:lpstr>各类型彩票销售情况表</vt:lpstr>
      <vt:lpstr>各地区彩票销售情况表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2019-01-22T00:27:49Z</dcterms:modified>
</cp:coreProperties>
</file>